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uille 1" sheetId="1" r:id="rId4"/>
    <sheet state="visible" name="Feuille 2" sheetId="2" r:id="rId5"/>
  </sheets>
  <definedNames/>
  <calcPr/>
</workbook>
</file>

<file path=xl/sharedStrings.xml><?xml version="1.0" encoding="utf-8"?>
<sst xmlns="http://schemas.openxmlformats.org/spreadsheetml/2006/main" count="139" uniqueCount="34">
  <si>
    <t>Ce simulateur vous est proposé bénévolement par Chloé XAVIER, webmaster de l'équipe de la FCPE Chaville. Les formules se basent sur les tarifs publiés au 01/01/2025, pour simuler vos factures. Le résultat n'est pas garanti - notamment le calcul du QF peut être un peu mystérieux, le mieux est de disposer du chiffre exact utilisé par la mairie (qui a obligation de vous le communiquer si vous en faites la demande). Prière de citer l'autrice si vous partagez ce travail.</t>
  </si>
  <si>
    <t>Mode d'emploi : Renseignez votre Quotient Familial (CAF août 2024) en case B6, les quantités de prestations réservées ligne 7. Votre facture totale simulée apparaît en B9. Pour plus de simplicité, faites une copie privée grâce à Fichier -&gt; "Créer une copie"</t>
  </si>
  <si>
    <t>Chaville vacances</t>
  </si>
  <si>
    <t>Chaville mercredi</t>
  </si>
  <si>
    <t>Chaville cantine</t>
  </si>
  <si>
    <t>Chaville accueil soir</t>
  </si>
  <si>
    <t>Chaville accueil matin</t>
  </si>
  <si>
    <t>QF</t>
  </si>
  <si>
    <t>tarif journée</t>
  </si>
  <si>
    <t>tarif jour</t>
  </si>
  <si>
    <t>tarif jour PAI</t>
  </si>
  <si>
    <t>tarif 1/2 jour</t>
  </si>
  <si>
    <t>tarif 1/2 jour PAI</t>
  </si>
  <si>
    <t>repas/jour</t>
  </si>
  <si>
    <t>PAI</t>
  </si>
  <si>
    <t>Maternelle/jour</t>
  </si>
  <si>
    <t>Maternelle PAI/jour</t>
  </si>
  <si>
    <t>élémentaire/jour</t>
  </si>
  <si>
    <t>Mon QF perso</t>
  </si>
  <si>
    <t>Quantité</t>
  </si>
  <si>
    <t>0</t>
  </si>
  <si>
    <t>2</t>
  </si>
  <si>
    <t>Somme</t>
  </si>
  <si>
    <t>Total</t>
  </si>
  <si>
    <t xml:space="preserve">Connaître mon QF : attestation CAF août 2024 (si télé-transmis par la CAF) ou remplissez les cases suivantes (somme des revenus avant abattements - méthode CAF - mais la mairie utilise peut-être le revenu fiscal de référence) : </t>
  </si>
  <si>
    <t>Revenu annuel 2023 (impôts)</t>
  </si>
  <si>
    <t>Allocations mensuelles CAF 2023</t>
  </si>
  <si>
    <t>Nb d'enfants</t>
  </si>
  <si>
    <t>tarif unitaire</t>
  </si>
  <si>
    <t>Mode d'emploi : Renseignez votre Quotient Familial en case B4, les quantités de prestations réservées ligne 5. Votre facture totale apparaît en B7.</t>
  </si>
  <si>
    <t>1</t>
  </si>
  <si>
    <t>40</t>
  </si>
  <si>
    <t>15</t>
  </si>
  <si>
    <t xml:space="preserve">Connaître mon QF : attestation CAF août 2024 (si télé-transmis à la CAF) ou remplissez les cases suivantes (calcul non garanti) :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</si>
</sst>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1]"/>
  </numFmts>
  <fonts count="12">
    <font>
      <sz val="10.0"/>
      <color rgb="FF000000"/>
      <name val="Arial"/>
      <scheme val="minor"/>
    </font>
    <font>
      <b/>
      <sz val="11.0"/>
      <color rgb="FF674EA7"/>
      <name val="Arial"/>
    </font>
    <font>
      <sz val="11.0"/>
      <color theme="1"/>
      <name val="Aptos Narrow"/>
    </font>
    <font>
      <b/>
      <sz val="11.0"/>
      <color rgb="FF073763"/>
      <name val="Arial"/>
    </font>
    <font>
      <b/>
      <sz val="11.0"/>
      <color rgb="FF0B5394"/>
      <name val="Arial"/>
    </font>
    <font/>
    <font>
      <sz val="11.0"/>
      <color theme="1"/>
      <name val="Arial"/>
    </font>
    <font>
      <sz val="11.0"/>
      <color rgb="FF073763"/>
      <name val="Arial"/>
    </font>
    <font>
      <b/>
      <sz val="11.0"/>
      <color theme="1"/>
      <name val="Arial"/>
    </font>
    <font>
      <b/>
      <sz val="11.0"/>
      <color rgb="FF1155CC"/>
      <name val="Arial"/>
    </font>
    <font>
      <color theme="1"/>
      <name val="Arial"/>
      <scheme val="minor"/>
    </font>
    <font>
      <sz val="11.0"/>
      <color rgb="FF3D85C6"/>
      <name val="Arial"/>
    </font>
  </fonts>
  <fills count="19">
    <fill>
      <patternFill patternType="none"/>
    </fill>
    <fill>
      <patternFill patternType="lightGray"/>
    </fill>
    <fill>
      <patternFill patternType="solid">
        <fgColor rgb="FFFFFFFF"/>
        <bgColor rgb="FFFFFFFF"/>
      </patternFill>
    </fill>
    <fill>
      <patternFill patternType="solid">
        <fgColor rgb="FFEA9999"/>
        <bgColor rgb="FFEA9999"/>
      </patternFill>
    </fill>
    <fill>
      <patternFill patternType="solid">
        <fgColor rgb="FFB4A7D6"/>
        <bgColor rgb="FFB4A7D6"/>
      </patternFill>
    </fill>
    <fill>
      <patternFill patternType="solid">
        <fgColor rgb="FF9FC5E8"/>
        <bgColor rgb="FF9FC5E8"/>
      </patternFill>
    </fill>
    <fill>
      <patternFill patternType="solid">
        <fgColor rgb="FFB6D7A8"/>
        <bgColor rgb="FFB6D7A8"/>
      </patternFill>
    </fill>
    <fill>
      <patternFill patternType="solid">
        <fgColor rgb="FFFFE599"/>
        <bgColor rgb="FFFFE599"/>
      </patternFill>
    </fill>
    <fill>
      <patternFill patternType="solid">
        <fgColor rgb="FFF9CB9C"/>
        <bgColor rgb="FFF9CB9C"/>
      </patternFill>
    </fill>
    <fill>
      <patternFill patternType="solid">
        <fgColor rgb="FFD9D2E9"/>
        <bgColor rgb="FFD9D2E9"/>
      </patternFill>
    </fill>
    <fill>
      <patternFill patternType="solid">
        <fgColor rgb="FFCFE2F3"/>
        <bgColor rgb="FFCFE2F3"/>
      </patternFill>
    </fill>
    <fill>
      <patternFill patternType="solid">
        <fgColor rgb="FFD9EAD3"/>
        <bgColor rgb="FFD9EAD3"/>
      </patternFill>
    </fill>
    <fill>
      <patternFill patternType="solid">
        <fgColor rgb="FFFFF2CC"/>
        <bgColor rgb="FFFFF2CC"/>
      </patternFill>
    </fill>
    <fill>
      <patternFill patternType="solid">
        <fgColor rgb="FFFCE5CD"/>
        <bgColor rgb="FFFCE5CD"/>
      </patternFill>
    </fill>
    <fill>
      <patternFill patternType="solid">
        <fgColor rgb="FFA4C2F4"/>
        <bgColor rgb="FFA4C2F4"/>
      </patternFill>
    </fill>
    <fill>
      <patternFill patternType="solid">
        <fgColor rgb="FF00FFFF"/>
        <bgColor rgb="FF00FFFF"/>
      </patternFill>
    </fill>
    <fill>
      <patternFill patternType="solid">
        <fgColor rgb="FF6FA8DC"/>
        <bgColor rgb="FF6FA8DC"/>
      </patternFill>
    </fill>
    <fill>
      <patternFill patternType="solid">
        <fgColor rgb="FFC9DAF8"/>
        <bgColor rgb="FFC9DAF8"/>
      </patternFill>
    </fill>
    <fill>
      <patternFill patternType="solid">
        <fgColor rgb="FFF4CCCC"/>
        <bgColor rgb="FFF4CCCC"/>
      </patternFill>
    </fill>
  </fills>
  <borders count="14">
    <border/>
    <border>
      <left style="medium">
        <color rgb="FF0B5394"/>
      </left>
      <right style="medium">
        <color rgb="FF0B5394"/>
      </right>
      <top style="medium">
        <color rgb="FF0B5394"/>
      </top>
      <bottom style="medium">
        <color rgb="FF0B5394"/>
      </bottom>
    </border>
    <border>
      <left style="medium">
        <color rgb="FF0B5394"/>
      </left>
      <top style="medium">
        <color rgb="FF0B5394"/>
      </top>
      <bottom style="medium">
        <color rgb="FF0B5394"/>
      </bottom>
    </border>
    <border>
      <top style="medium">
        <color rgb="FF0B5394"/>
      </top>
      <bottom style="medium">
        <color rgb="FF0B5394"/>
      </bottom>
    </border>
    <border>
      <right style="medium">
        <color rgb="FF0B5394"/>
      </right>
      <top style="medium">
        <color rgb="FF0B5394"/>
      </top>
      <bottom style="medium">
        <color rgb="FF0B5394"/>
      </bottom>
    </border>
    <border>
      <left style="medium">
        <color rgb="FF0B5394"/>
      </left>
      <right style="medium">
        <color rgb="FF0B5394"/>
      </right>
    </border>
    <border>
      <left style="medium">
        <color rgb="FF0B5394"/>
      </left>
    </border>
    <border>
      <right style="medium">
        <color rgb="FF0B5394"/>
      </right>
    </border>
    <border>
      <left style="medium">
        <color rgb="FF0B5394"/>
      </left>
      <right style="medium">
        <color rgb="FF0B5394"/>
      </right>
      <bottom style="medium">
        <color rgb="FF0B5394"/>
      </bottom>
    </border>
    <border>
      <left style="medium">
        <color rgb="FF0B5394"/>
      </left>
      <bottom style="medium">
        <color rgb="FF0B5394"/>
      </bottom>
    </border>
    <border>
      <bottom style="medium">
        <color rgb="FF0B5394"/>
      </bottom>
    </border>
    <border>
      <right style="medium">
        <color rgb="FF0B5394"/>
      </right>
      <bottom style="medium">
        <color rgb="FF0B5394"/>
      </bottom>
    </border>
    <border>
      <left style="thick">
        <color rgb="FFA64D79"/>
      </left>
      <top style="thick">
        <color rgb="FFA64D79"/>
      </top>
      <bottom style="thick">
        <color rgb="FFA64D79"/>
      </bottom>
    </border>
    <border>
      <right style="thick">
        <color rgb="FFA64D79"/>
      </right>
      <top style="thick">
        <color rgb="FFA64D79"/>
      </top>
      <bottom style="thick">
        <color rgb="FFA64D79"/>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2" fontId="1" numFmtId="0" xfId="0" applyAlignment="1" applyFill="1" applyFont="1">
      <alignment readingOrder="0" vertical="bottom"/>
    </xf>
    <xf borderId="0" fillId="2" fontId="1" numFmtId="0" xfId="0" applyAlignment="1" applyFont="1">
      <alignment readingOrder="0" shrinkToFit="0" vertical="bottom" wrapText="1"/>
    </xf>
    <xf borderId="0" fillId="3" fontId="1" numFmtId="0" xfId="0" applyAlignment="1" applyFill="1" applyFont="1">
      <alignment readingOrder="0" shrinkToFit="0" vertical="bottom" wrapText="1"/>
    </xf>
    <xf borderId="0" fillId="0" fontId="2" numFmtId="0" xfId="0" applyAlignment="1" applyFont="1">
      <alignment vertical="bottom"/>
    </xf>
    <xf borderId="1" fillId="4" fontId="3" numFmtId="0" xfId="0" applyAlignment="1" applyBorder="1" applyFill="1" applyFont="1">
      <alignment horizontal="center" vertical="bottom"/>
    </xf>
    <xf borderId="2" fillId="5" fontId="4" numFmtId="0" xfId="0" applyAlignment="1" applyBorder="1" applyFill="1" applyFont="1">
      <alignment horizontal="center" vertical="bottom"/>
    </xf>
    <xf borderId="3" fillId="0" fontId="5" numFmtId="0" xfId="0" applyBorder="1" applyFont="1"/>
    <xf borderId="4" fillId="0" fontId="5" numFmtId="0" xfId="0" applyBorder="1" applyFont="1"/>
    <xf borderId="2" fillId="6" fontId="4" numFmtId="0" xfId="0" applyAlignment="1" applyBorder="1" applyFill="1" applyFont="1">
      <alignment horizontal="center" vertical="bottom"/>
    </xf>
    <xf borderId="2" fillId="7" fontId="4" numFmtId="0" xfId="0" applyAlignment="1" applyBorder="1" applyFill="1" applyFont="1">
      <alignment horizontal="center" vertical="bottom"/>
    </xf>
    <xf borderId="1" fillId="8" fontId="4" numFmtId="0" xfId="0" applyAlignment="1" applyBorder="1" applyFill="1" applyFont="1">
      <alignment horizontal="center" vertical="bottom"/>
    </xf>
    <xf borderId="0" fillId="0" fontId="6" numFmtId="0" xfId="0" applyAlignment="1" applyFont="1">
      <alignment vertical="bottom"/>
    </xf>
    <xf borderId="5" fillId="9" fontId="7" numFmtId="0" xfId="0" applyAlignment="1" applyBorder="1" applyFill="1" applyFont="1">
      <alignment horizontal="center" readingOrder="0" vertical="bottom"/>
    </xf>
    <xf borderId="6" fillId="10" fontId="7" numFmtId="0" xfId="0" applyAlignment="1" applyBorder="1" applyFill="1" applyFont="1">
      <alignment horizontal="center" vertical="bottom"/>
    </xf>
    <xf borderId="0" fillId="10" fontId="7" numFmtId="0" xfId="0" applyAlignment="1" applyFont="1">
      <alignment horizontal="center" readingOrder="0" vertical="bottom"/>
    </xf>
    <xf borderId="7" fillId="10" fontId="7" numFmtId="0" xfId="0" applyAlignment="1" applyBorder="1" applyFont="1">
      <alignment horizontal="center" readingOrder="0" vertical="bottom"/>
    </xf>
    <xf borderId="6" fillId="11" fontId="7" numFmtId="0" xfId="0" applyAlignment="1" applyBorder="1" applyFill="1" applyFont="1">
      <alignment horizontal="center" vertical="bottom"/>
    </xf>
    <xf borderId="7" fillId="11" fontId="7" numFmtId="0" xfId="0" applyAlignment="1" applyBorder="1" applyFont="1">
      <alignment horizontal="center" readingOrder="0" vertical="bottom"/>
    </xf>
    <xf borderId="6" fillId="12" fontId="7" numFmtId="0" xfId="0" applyAlignment="1" applyBorder="1" applyFill="1" applyFont="1">
      <alignment horizontal="center" vertical="bottom"/>
    </xf>
    <xf borderId="0" fillId="12" fontId="7" numFmtId="0" xfId="0" applyAlignment="1" applyFont="1">
      <alignment horizontal="center" readingOrder="0" vertical="bottom"/>
    </xf>
    <xf borderId="7" fillId="12" fontId="7" numFmtId="0" xfId="0" applyAlignment="1" applyBorder="1" applyFont="1">
      <alignment horizontal="center" vertical="bottom"/>
    </xf>
    <xf borderId="5" fillId="13" fontId="7" numFmtId="0" xfId="0" applyAlignment="1" applyBorder="1" applyFill="1" applyFont="1">
      <alignment horizontal="center" vertical="bottom"/>
    </xf>
    <xf borderId="0" fillId="14" fontId="8" numFmtId="164" xfId="0" applyAlignment="1" applyFill="1" applyFont="1" applyNumberFormat="1">
      <alignment horizontal="right" readingOrder="0" vertical="bottom"/>
    </xf>
    <xf borderId="0" fillId="15" fontId="8" numFmtId="164" xfId="0" applyAlignment="1" applyFill="1" applyFont="1" applyNumberFormat="1">
      <alignment horizontal="right" readingOrder="0" vertical="bottom"/>
    </xf>
    <xf borderId="5" fillId="0" fontId="2" numFmtId="164" xfId="0" applyAlignment="1" applyBorder="1" applyFont="1" applyNumberFormat="1">
      <alignment horizontal="right" vertical="bottom"/>
    </xf>
    <xf borderId="6" fillId="0" fontId="2" numFmtId="164" xfId="0" applyAlignment="1" applyBorder="1" applyFont="1" applyNumberFormat="1">
      <alignment horizontal="right" vertical="bottom"/>
    </xf>
    <xf borderId="0" fillId="0" fontId="2" numFmtId="164" xfId="0" applyAlignment="1" applyFont="1" applyNumberFormat="1">
      <alignment horizontal="right" vertical="bottom"/>
    </xf>
    <xf borderId="7" fillId="0" fontId="2" numFmtId="164" xfId="0" applyAlignment="1" applyBorder="1" applyFont="1" applyNumberFormat="1">
      <alignment horizontal="right" vertical="bottom"/>
    </xf>
    <xf borderId="7" fillId="0" fontId="6" numFmtId="164" xfId="0" applyAlignment="1" applyBorder="1" applyFont="1" applyNumberFormat="1">
      <alignment horizontal="right" readingOrder="0" vertical="bottom"/>
    </xf>
    <xf borderId="0" fillId="14" fontId="6" numFmtId="164" xfId="0" applyAlignment="1" applyFont="1" applyNumberFormat="1">
      <alignment horizontal="right" readingOrder="0" vertical="bottom"/>
    </xf>
    <xf borderId="0" fillId="0" fontId="6" numFmtId="164" xfId="0" applyAlignment="1" applyFont="1" applyNumberFormat="1">
      <alignment horizontal="right" readingOrder="0" vertical="bottom"/>
    </xf>
    <xf borderId="5" fillId="15" fontId="8" numFmtId="49" xfId="0" applyAlignment="1" applyBorder="1" applyFont="1" applyNumberFormat="1">
      <alignment horizontal="right" readingOrder="0" vertical="bottom"/>
    </xf>
    <xf borderId="6" fillId="15" fontId="8" numFmtId="49" xfId="0" applyAlignment="1" applyBorder="1" applyFont="1" applyNumberFormat="1">
      <alignment horizontal="right" readingOrder="0" vertical="bottom"/>
    </xf>
    <xf borderId="0" fillId="15" fontId="8" numFmtId="49" xfId="0" applyAlignment="1" applyFont="1" applyNumberFormat="1">
      <alignment horizontal="right" readingOrder="0" vertical="bottom"/>
    </xf>
    <xf borderId="7" fillId="15" fontId="8" numFmtId="49" xfId="0" applyAlignment="1" applyBorder="1" applyFont="1" applyNumberFormat="1">
      <alignment horizontal="right" readingOrder="0" vertical="bottom"/>
    </xf>
    <xf borderId="0" fillId="5" fontId="6" numFmtId="164" xfId="0" applyAlignment="1" applyFont="1" applyNumberFormat="1">
      <alignment horizontal="right" readingOrder="0" vertical="bottom"/>
    </xf>
    <xf borderId="8" fillId="0" fontId="2" numFmtId="164" xfId="0" applyAlignment="1" applyBorder="1" applyFont="1" applyNumberFormat="1">
      <alignment horizontal="right" vertical="bottom"/>
    </xf>
    <xf borderId="9" fillId="0" fontId="2" numFmtId="164" xfId="0" applyAlignment="1" applyBorder="1" applyFont="1" applyNumberFormat="1">
      <alignment horizontal="right" vertical="bottom"/>
    </xf>
    <xf borderId="10" fillId="0" fontId="2" numFmtId="164" xfId="0" applyAlignment="1" applyBorder="1" applyFont="1" applyNumberFormat="1">
      <alignment horizontal="right" vertical="bottom"/>
    </xf>
    <xf borderId="11" fillId="0" fontId="2" numFmtId="164" xfId="0" applyAlignment="1" applyBorder="1" applyFont="1" applyNumberFormat="1">
      <alignment horizontal="right" vertical="bottom"/>
    </xf>
    <xf borderId="12" fillId="0" fontId="9" numFmtId="164" xfId="0" applyAlignment="1" applyBorder="1" applyFont="1" applyNumberFormat="1">
      <alignment horizontal="right" readingOrder="0" vertical="bottom"/>
    </xf>
    <xf borderId="13" fillId="0" fontId="9" numFmtId="164" xfId="0" applyAlignment="1" applyBorder="1" applyFont="1" applyNumberFormat="1">
      <alignment horizontal="right" readingOrder="0" vertical="bottom"/>
    </xf>
    <xf borderId="0" fillId="3" fontId="1" numFmtId="164" xfId="0" applyAlignment="1" applyFont="1" applyNumberFormat="1">
      <alignment horizontal="left" readingOrder="0" shrinkToFit="0" vertical="bottom" wrapText="1"/>
    </xf>
    <xf borderId="0" fillId="16" fontId="6" numFmtId="164" xfId="0" applyAlignment="1" applyFill="1" applyFont="1" applyNumberFormat="1">
      <alignment horizontal="right" readingOrder="0" vertical="bottom"/>
    </xf>
    <xf borderId="0" fillId="15" fontId="6" numFmtId="164" xfId="0" applyAlignment="1" applyFont="1" applyNumberFormat="1">
      <alignment horizontal="right" readingOrder="0" vertical="bottom"/>
    </xf>
    <xf borderId="0" fillId="2" fontId="6" numFmtId="164" xfId="0" applyAlignment="1" applyFont="1" applyNumberFormat="1">
      <alignment horizontal="right" readingOrder="0" vertical="bottom"/>
    </xf>
    <xf borderId="0" fillId="2" fontId="2" numFmtId="164" xfId="0" applyAlignment="1" applyFont="1" applyNumberFormat="1">
      <alignment horizontal="right" vertical="bottom"/>
    </xf>
    <xf borderId="0" fillId="15" fontId="10" numFmtId="164" xfId="0" applyAlignment="1" applyFont="1" applyNumberFormat="1">
      <alignment readingOrder="0"/>
    </xf>
    <xf borderId="0" fillId="2" fontId="10" numFmtId="0" xfId="0" applyFont="1"/>
    <xf borderId="0" fillId="15" fontId="6" numFmtId="49" xfId="0" applyAlignment="1" applyFont="1" applyNumberFormat="1">
      <alignment horizontal="right" readingOrder="0" vertical="bottom"/>
    </xf>
    <xf borderId="0" fillId="0" fontId="8" numFmtId="164" xfId="0" applyAlignment="1" applyFont="1" applyNumberFormat="1">
      <alignment horizontal="right" readingOrder="0" vertical="bottom"/>
    </xf>
    <xf borderId="0" fillId="17" fontId="6" numFmtId="0" xfId="0" applyAlignment="1" applyFill="1" applyFont="1">
      <alignment vertical="bottom"/>
    </xf>
    <xf borderId="0" fillId="18" fontId="6" numFmtId="0" xfId="0" applyAlignment="1" applyFill="1" applyFont="1">
      <alignment vertical="bottom"/>
    </xf>
    <xf borderId="0" fillId="18" fontId="6" numFmtId="0" xfId="0" applyAlignment="1" applyFont="1">
      <alignment horizontal="center" readingOrder="0" vertical="bottom"/>
    </xf>
    <xf borderId="0" fillId="18" fontId="6" numFmtId="0" xfId="0" applyAlignment="1" applyFont="1">
      <alignment horizontal="center" vertical="bottom"/>
    </xf>
    <xf borderId="0" fillId="17" fontId="6" numFmtId="164" xfId="0" applyAlignment="1" applyFont="1" applyNumberFormat="1">
      <alignment horizontal="right" readingOrder="0" vertical="bottom"/>
    </xf>
    <xf borderId="0" fillId="0" fontId="6" numFmtId="164" xfId="0" applyAlignment="1" applyFont="1" applyNumberFormat="1">
      <alignment horizontal="right" vertical="bottom"/>
    </xf>
    <xf borderId="0" fillId="0" fontId="1" numFmtId="0" xfId="0" applyAlignment="1" applyFont="1">
      <alignment readingOrder="0" vertical="bottom"/>
    </xf>
    <xf borderId="1" fillId="0" fontId="4" numFmtId="0" xfId="0" applyAlignment="1" applyBorder="1" applyFont="1">
      <alignment horizontal="center" vertical="bottom"/>
    </xf>
    <xf borderId="2" fillId="0" fontId="4" numFmtId="0" xfId="0" applyAlignment="1" applyBorder="1" applyFont="1">
      <alignment horizontal="center" vertical="bottom"/>
    </xf>
    <xf borderId="5" fillId="0" fontId="11" numFmtId="0" xfId="0" applyAlignment="1" applyBorder="1" applyFont="1">
      <alignment horizontal="center" readingOrder="0" vertical="bottom"/>
    </xf>
    <xf borderId="6" fillId="0" fontId="11" numFmtId="0" xfId="0" applyAlignment="1" applyBorder="1" applyFont="1">
      <alignment horizontal="center" vertical="bottom"/>
    </xf>
    <xf borderId="0" fillId="0" fontId="11" numFmtId="0" xfId="0" applyAlignment="1" applyFont="1">
      <alignment horizontal="center" readingOrder="0" vertical="bottom"/>
    </xf>
    <xf borderId="7" fillId="0" fontId="11" numFmtId="0" xfId="0" applyAlignment="1" applyBorder="1" applyFont="1">
      <alignment horizontal="center" readingOrder="0" vertical="bottom"/>
    </xf>
    <xf borderId="7" fillId="0" fontId="11" numFmtId="0" xfId="0" applyAlignment="1" applyBorder="1" applyFont="1">
      <alignment horizontal="center" vertical="bottom"/>
    </xf>
    <xf borderId="5" fillId="0" fontId="11" numFmtId="0" xfId="0" applyAlignment="1" applyBorder="1" applyFont="1">
      <alignment horizontal="center" vertical="bottom"/>
    </xf>
    <xf borderId="0" fillId="2" fontId="8" numFmtId="164" xfId="0" applyAlignment="1" applyFont="1" applyNumberFormat="1">
      <alignment horizontal="right" readingOrder="0" vertical="bottom"/>
    </xf>
    <xf borderId="0" fillId="0" fontId="1" numFmtId="164" xfId="0" applyAlignment="1" applyFont="1" applyNumberFormat="1">
      <alignment horizontal="left" readingOrder="0" vertical="bottom"/>
    </xf>
    <xf borderId="0" fillId="0" fontId="6" numFmtId="0" xfId="0" applyAlignment="1" applyFont="1">
      <alignment horizontal="center" readingOrder="0" vertical="bottom"/>
    </xf>
    <xf borderId="0" fillId="0" fontId="6" numFmtId="0" xfId="0" applyAlignment="1" applyFon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71625" cy="1571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28.13"/>
    <col customWidth="1" min="3" max="3" width="19.13"/>
    <col customWidth="1" min="4" max="7" width="15.13"/>
    <col customWidth="1" min="8" max="9" width="13.75"/>
    <col customWidth="1" min="11" max="11" width="15.88"/>
    <col customWidth="1" min="12" max="12" width="14.0"/>
    <col customWidth="1" min="13" max="13" width="22.5"/>
  </cols>
  <sheetData>
    <row r="1" ht="128.25" customHeight="1">
      <c r="A1" s="1"/>
      <c r="B1" s="1"/>
      <c r="C1" s="1"/>
      <c r="D1" s="1"/>
      <c r="E1" s="1"/>
      <c r="F1" s="1"/>
      <c r="G1" s="1"/>
      <c r="H1" s="1"/>
      <c r="I1" s="1"/>
      <c r="J1" s="1"/>
      <c r="K1" s="1"/>
      <c r="L1" s="1"/>
      <c r="M1" s="1"/>
    </row>
    <row r="2">
      <c r="A2" s="2" t="s">
        <v>0</v>
      </c>
    </row>
    <row r="3" ht="34.5" customHeight="1">
      <c r="A3" s="3" t="s">
        <v>1</v>
      </c>
    </row>
    <row r="4">
      <c r="A4" s="4"/>
      <c r="B4" s="4"/>
      <c r="C4" s="5" t="s">
        <v>2</v>
      </c>
      <c r="D4" s="6" t="s">
        <v>3</v>
      </c>
      <c r="E4" s="7"/>
      <c r="F4" s="7"/>
      <c r="G4" s="8"/>
      <c r="H4" s="9" t="s">
        <v>4</v>
      </c>
      <c r="I4" s="8"/>
      <c r="J4" s="10" t="s">
        <v>5</v>
      </c>
      <c r="K4" s="7"/>
      <c r="L4" s="8"/>
      <c r="M4" s="11" t="s">
        <v>6</v>
      </c>
    </row>
    <row r="5">
      <c r="A5" s="12"/>
      <c r="B5" s="12" t="s">
        <v>7</v>
      </c>
      <c r="C5" s="13" t="s">
        <v>8</v>
      </c>
      <c r="D5" s="14" t="s">
        <v>9</v>
      </c>
      <c r="E5" s="15" t="s">
        <v>10</v>
      </c>
      <c r="F5" s="15" t="s">
        <v>11</v>
      </c>
      <c r="G5" s="16" t="s">
        <v>12</v>
      </c>
      <c r="H5" s="17" t="s">
        <v>13</v>
      </c>
      <c r="I5" s="18" t="s">
        <v>14</v>
      </c>
      <c r="J5" s="19" t="s">
        <v>15</v>
      </c>
      <c r="K5" s="20" t="s">
        <v>16</v>
      </c>
      <c r="L5" s="21" t="s">
        <v>17</v>
      </c>
      <c r="M5" s="22" t="s">
        <v>9</v>
      </c>
    </row>
    <row r="6">
      <c r="A6" s="23" t="s">
        <v>18</v>
      </c>
      <c r="B6" s="24">
        <v>2150.0</v>
      </c>
      <c r="C6" s="25">
        <f>IF(B6 &lt; 400, 4.06, IF(B6 &gt;= 2000, 45.05, 0.022461*B6))</f>
        <v>45.05</v>
      </c>
      <c r="D6" s="26">
        <f>IF(B6 &lt; 400, 2.91, IF(B6 &gt;= 2000, 36.12, 0.017993*B6))</f>
        <v>36.12</v>
      </c>
      <c r="E6" s="27">
        <f>IF(B6 &lt; 400, 2.12, IF(B6 &gt;= 2000, 27.4, 0.009645*B6))</f>
        <v>27.4</v>
      </c>
      <c r="F6" s="27">
        <f>IF(B6 &lt; 400, 2.03, IF(B6 &gt;= 2000, 26.2, 0.013038*B6))</f>
        <v>26.2</v>
      </c>
      <c r="G6" s="28">
        <f>IF(B6 &lt; 400, 1.48, IF(B6 &gt;= 2000, 19.3, 0.009645*B6))</f>
        <v>19.3</v>
      </c>
      <c r="H6" s="26">
        <f>IF(B6 &lt; 400, 0.59, IF(B6 &gt;= 2000, 6.9, 0.003392*B6))</f>
        <v>6.9</v>
      </c>
      <c r="I6" s="29">
        <v>0.0</v>
      </c>
      <c r="J6" s="26">
        <f>IF(B6 &lt; 400, 0.64, IF(B6 &gt;= 2000, 5.92, 0.002957*B6))</f>
        <v>5.92</v>
      </c>
      <c r="K6" s="27">
        <f>IF(B6 &lt; 400, 0.44, IF(B6 &gt;= 2000, 4.1, 0.002053*B6))</f>
        <v>4.1</v>
      </c>
      <c r="L6" s="28">
        <f>IF(B6 &lt; 400, 0.44, IF(B6 &gt;= 2000, 4.1, 0.002053*B6))</f>
        <v>4.1</v>
      </c>
      <c r="M6" s="25">
        <f>IF(B6 &lt; 400, 0.13, IF(B6 &gt;= 2000, 1.03, 0.000513*B6))</f>
        <v>1.03</v>
      </c>
    </row>
    <row r="7">
      <c r="A7" s="30" t="s">
        <v>19</v>
      </c>
      <c r="B7" s="31"/>
      <c r="C7" s="32" t="s">
        <v>20</v>
      </c>
      <c r="D7" s="33" t="s">
        <v>20</v>
      </c>
      <c r="E7" s="34" t="s">
        <v>20</v>
      </c>
      <c r="F7" s="34" t="s">
        <v>20</v>
      </c>
      <c r="G7" s="35" t="s">
        <v>20</v>
      </c>
      <c r="H7" s="33" t="s">
        <v>21</v>
      </c>
      <c r="I7" s="35" t="s">
        <v>20</v>
      </c>
      <c r="J7" s="33" t="s">
        <v>20</v>
      </c>
      <c r="K7" s="34" t="s">
        <v>20</v>
      </c>
      <c r="L7" s="35" t="s">
        <v>20</v>
      </c>
      <c r="M7" s="32" t="s">
        <v>20</v>
      </c>
    </row>
    <row r="8">
      <c r="A8" s="36" t="s">
        <v>22</v>
      </c>
      <c r="B8" s="31"/>
      <c r="C8" s="37">
        <f t="shared" ref="C8:M8" si="1">C6*C7</f>
        <v>0</v>
      </c>
      <c r="D8" s="38">
        <f t="shared" si="1"/>
        <v>0</v>
      </c>
      <c r="E8" s="39">
        <f t="shared" si="1"/>
        <v>0</v>
      </c>
      <c r="F8" s="39">
        <f t="shared" si="1"/>
        <v>0</v>
      </c>
      <c r="G8" s="40">
        <f t="shared" si="1"/>
        <v>0</v>
      </c>
      <c r="H8" s="38">
        <f t="shared" si="1"/>
        <v>13.8</v>
      </c>
      <c r="I8" s="40">
        <f t="shared" si="1"/>
        <v>0</v>
      </c>
      <c r="J8" s="38">
        <f t="shared" si="1"/>
        <v>0</v>
      </c>
      <c r="K8" s="39">
        <f t="shared" si="1"/>
        <v>0</v>
      </c>
      <c r="L8" s="40">
        <f t="shared" si="1"/>
        <v>0</v>
      </c>
      <c r="M8" s="37">
        <f t="shared" si="1"/>
        <v>0</v>
      </c>
    </row>
    <row r="9">
      <c r="A9" s="41" t="s">
        <v>23</v>
      </c>
      <c r="B9" s="42">
        <f>SUM(C8:M8)</f>
        <v>13.8</v>
      </c>
      <c r="C9" s="27"/>
      <c r="D9" s="27"/>
      <c r="E9" s="27"/>
      <c r="F9" s="27"/>
      <c r="G9" s="27"/>
      <c r="H9" s="27"/>
      <c r="I9" s="31"/>
      <c r="J9" s="27"/>
      <c r="K9" s="27"/>
      <c r="L9" s="27"/>
      <c r="M9" s="27"/>
    </row>
    <row r="10">
      <c r="A10" s="31"/>
      <c r="B10" s="31"/>
      <c r="C10" s="27"/>
      <c r="D10" s="27"/>
      <c r="E10" s="27"/>
      <c r="F10" s="27"/>
      <c r="G10" s="27"/>
      <c r="H10" s="27"/>
      <c r="I10" s="31"/>
      <c r="J10" s="27"/>
      <c r="K10" s="27"/>
      <c r="L10" s="27"/>
      <c r="M10" s="27"/>
    </row>
    <row r="11">
      <c r="A11" s="43" t="s">
        <v>24</v>
      </c>
    </row>
    <row r="12">
      <c r="A12" s="44" t="s">
        <v>25</v>
      </c>
      <c r="B12" s="45">
        <v>65000.0</v>
      </c>
      <c r="C12" s="46"/>
      <c r="D12" s="46"/>
      <c r="E12" s="47"/>
      <c r="F12" s="47"/>
      <c r="G12" s="47"/>
      <c r="H12" s="47"/>
      <c r="I12" s="46"/>
      <c r="J12" s="47"/>
      <c r="K12" s="47"/>
      <c r="L12" s="47"/>
      <c r="M12" s="47"/>
    </row>
    <row r="13">
      <c r="A13" s="44" t="s">
        <v>26</v>
      </c>
      <c r="B13" s="48">
        <v>0.0</v>
      </c>
      <c r="C13" s="49"/>
      <c r="D13" s="49"/>
      <c r="E13" s="47"/>
      <c r="F13" s="47"/>
      <c r="G13" s="47"/>
      <c r="H13" s="47"/>
      <c r="I13" s="46"/>
      <c r="J13" s="47"/>
      <c r="K13" s="47"/>
      <c r="L13" s="47"/>
      <c r="M13" s="47"/>
    </row>
    <row r="14">
      <c r="A14" s="44" t="s">
        <v>27</v>
      </c>
      <c r="B14" s="50" t="s">
        <v>21</v>
      </c>
      <c r="C14" s="47"/>
      <c r="D14" s="47"/>
      <c r="E14" s="47"/>
      <c r="F14" s="47"/>
      <c r="G14" s="47"/>
      <c r="H14" s="47"/>
      <c r="I14" s="46"/>
      <c r="J14" s="47"/>
      <c r="K14" s="47"/>
      <c r="L14" s="47"/>
      <c r="M14" s="47"/>
    </row>
    <row r="15">
      <c r="A15" s="51" t="s">
        <v>7</v>
      </c>
      <c r="B15" s="51">
        <f>((B12+12*B13)/(IF(B14&lt;=2,2+B14*0.5,3+(B14-2))))/12</f>
        <v>1805.555556</v>
      </c>
      <c r="C15" s="27"/>
      <c r="D15" s="27"/>
      <c r="E15" s="27"/>
      <c r="F15" s="27"/>
      <c r="G15" s="27"/>
      <c r="H15" s="27"/>
      <c r="I15" s="31"/>
      <c r="J15" s="27"/>
      <c r="K15" s="27"/>
      <c r="L15" s="27"/>
      <c r="M15" s="27"/>
    </row>
    <row r="16">
      <c r="A16" s="31"/>
      <c r="B16" s="31"/>
      <c r="C16" s="27"/>
      <c r="D16" s="27"/>
      <c r="E16" s="27"/>
      <c r="F16" s="27"/>
      <c r="G16" s="27"/>
      <c r="H16" s="27"/>
      <c r="I16" s="31"/>
      <c r="J16" s="27"/>
      <c r="K16" s="27"/>
      <c r="L16" s="27"/>
      <c r="M16" s="27"/>
    </row>
    <row r="17">
      <c r="A17" s="52"/>
      <c r="B17" s="53" t="s">
        <v>7</v>
      </c>
      <c r="C17" s="54" t="s">
        <v>28</v>
      </c>
      <c r="D17" s="55" t="s">
        <v>9</v>
      </c>
      <c r="E17" s="54" t="s">
        <v>10</v>
      </c>
      <c r="F17" s="54" t="s">
        <v>11</v>
      </c>
      <c r="G17" s="54" t="s">
        <v>12</v>
      </c>
      <c r="H17" s="55" t="s">
        <v>13</v>
      </c>
      <c r="I17" s="54" t="s">
        <v>14</v>
      </c>
      <c r="J17" s="55" t="s">
        <v>15</v>
      </c>
      <c r="K17" s="54" t="s">
        <v>16</v>
      </c>
      <c r="L17" s="55" t="s">
        <v>17</v>
      </c>
      <c r="M17" s="55" t="s">
        <v>9</v>
      </c>
    </row>
    <row r="18">
      <c r="A18" s="56" t="s">
        <v>7</v>
      </c>
      <c r="B18" s="57">
        <v>100.0</v>
      </c>
      <c r="C18" s="27">
        <f t="shared" ref="C18:C35" si="2">IF(B18 &lt; 400, 4.06, IF(B18 &gt;= 2000, 45.05, 0.022461*B18))</f>
        <v>4.06</v>
      </c>
      <c r="D18" s="27">
        <f t="shared" ref="D18:D35" si="3">IF(B18 &lt; 400, 2.91, IF(B18 &gt;= 2000, 36.12, 0.017993*B18))</f>
        <v>2.91</v>
      </c>
      <c r="E18" s="27">
        <f t="shared" ref="E18:E35" si="4">IF(B18 &lt; 400, 2.12, IF(B18 &gt;= 2000, 27.4, 0.009645*B18))</f>
        <v>2.12</v>
      </c>
      <c r="F18" s="27">
        <f t="shared" ref="F18:F35" si="5">IF(B18 &lt; 400, 2.03, IF(B18 &gt;= 2000, 26.2, 0.013038*B18))</f>
        <v>2.03</v>
      </c>
      <c r="G18" s="27">
        <f t="shared" ref="G18:G35" si="6">IF(B18 &lt; 400, 1.48, IF(B18 &gt;= 2000, 19.3, 0.009645*B18))</f>
        <v>1.48</v>
      </c>
      <c r="H18" s="27">
        <f t="shared" ref="H18:H35" si="7">IF(B18 &lt; 400, 0.59, IF(B18 &gt;= 2000, 6.9, 0.003392*B18))</f>
        <v>0.59</v>
      </c>
      <c r="I18" s="31">
        <v>0.0</v>
      </c>
      <c r="J18" s="27">
        <f t="shared" ref="J18:J35" si="8">IF(B18 &lt; 400, 0.64, IF(B18 &gt;= 2000, 5.92, 0.002957*B18))</f>
        <v>0.64</v>
      </c>
      <c r="K18" s="27">
        <f t="shared" ref="K18:K35" si="9">IF(B18 &lt; 400, 0.44, IF(B18 &gt;= 2000, 4.1, 0.002053*B18))</f>
        <v>0.44</v>
      </c>
      <c r="L18" s="27">
        <f t="shared" ref="L18:L35" si="10">IF(B18 &lt; 400, 0.44, IF(B18 &gt;= 2000, 4.1, 0.002053*B18))</f>
        <v>0.44</v>
      </c>
      <c r="M18" s="27">
        <f t="shared" ref="M18:M35" si="11">IF(B18 &lt; 400, 0.13, IF(B18 &gt;= 2000, 1.03, 0.000513*B18))</f>
        <v>0.13</v>
      </c>
    </row>
    <row r="19">
      <c r="A19" s="56" t="s">
        <v>7</v>
      </c>
      <c r="B19" s="57">
        <v>200.0</v>
      </c>
      <c r="C19" s="27">
        <f t="shared" si="2"/>
        <v>4.06</v>
      </c>
      <c r="D19" s="27">
        <f t="shared" si="3"/>
        <v>2.91</v>
      </c>
      <c r="E19" s="27">
        <f t="shared" si="4"/>
        <v>2.12</v>
      </c>
      <c r="F19" s="27">
        <f t="shared" si="5"/>
        <v>2.03</v>
      </c>
      <c r="G19" s="27">
        <f t="shared" si="6"/>
        <v>1.48</v>
      </c>
      <c r="H19" s="27">
        <f t="shared" si="7"/>
        <v>0.59</v>
      </c>
      <c r="I19" s="31">
        <v>0.0</v>
      </c>
      <c r="J19" s="27">
        <f t="shared" si="8"/>
        <v>0.64</v>
      </c>
      <c r="K19" s="27">
        <f t="shared" si="9"/>
        <v>0.44</v>
      </c>
      <c r="L19" s="27">
        <f t="shared" si="10"/>
        <v>0.44</v>
      </c>
      <c r="M19" s="27">
        <f t="shared" si="11"/>
        <v>0.13</v>
      </c>
    </row>
    <row r="20">
      <c r="A20" s="56" t="s">
        <v>7</v>
      </c>
      <c r="B20" s="57">
        <v>300.0</v>
      </c>
      <c r="C20" s="27">
        <f t="shared" si="2"/>
        <v>4.06</v>
      </c>
      <c r="D20" s="27">
        <f t="shared" si="3"/>
        <v>2.91</v>
      </c>
      <c r="E20" s="27">
        <f t="shared" si="4"/>
        <v>2.12</v>
      </c>
      <c r="F20" s="27">
        <f t="shared" si="5"/>
        <v>2.03</v>
      </c>
      <c r="G20" s="27">
        <f t="shared" si="6"/>
        <v>1.48</v>
      </c>
      <c r="H20" s="27">
        <f t="shared" si="7"/>
        <v>0.59</v>
      </c>
      <c r="I20" s="31">
        <v>0.0</v>
      </c>
      <c r="J20" s="27">
        <f t="shared" si="8"/>
        <v>0.64</v>
      </c>
      <c r="K20" s="27">
        <f t="shared" si="9"/>
        <v>0.44</v>
      </c>
      <c r="L20" s="27">
        <f t="shared" si="10"/>
        <v>0.44</v>
      </c>
      <c r="M20" s="27">
        <f t="shared" si="11"/>
        <v>0.13</v>
      </c>
    </row>
    <row r="21">
      <c r="A21" s="56" t="s">
        <v>7</v>
      </c>
      <c r="B21" s="57">
        <v>401.0</v>
      </c>
      <c r="C21" s="27">
        <f t="shared" si="2"/>
        <v>9.006861</v>
      </c>
      <c r="D21" s="27">
        <f t="shared" si="3"/>
        <v>7.215193</v>
      </c>
      <c r="E21" s="27">
        <f t="shared" si="4"/>
        <v>3.867645</v>
      </c>
      <c r="F21" s="27">
        <f t="shared" si="5"/>
        <v>5.228238</v>
      </c>
      <c r="G21" s="27">
        <f t="shared" si="6"/>
        <v>3.867645</v>
      </c>
      <c r="H21" s="27">
        <f t="shared" si="7"/>
        <v>1.360192</v>
      </c>
      <c r="I21" s="31">
        <v>0.0</v>
      </c>
      <c r="J21" s="27">
        <f t="shared" si="8"/>
        <v>1.185757</v>
      </c>
      <c r="K21" s="27">
        <f t="shared" si="9"/>
        <v>0.823253</v>
      </c>
      <c r="L21" s="27">
        <f t="shared" si="10"/>
        <v>0.823253</v>
      </c>
      <c r="M21" s="27">
        <f t="shared" si="11"/>
        <v>0.205713</v>
      </c>
    </row>
    <row r="22">
      <c r="A22" s="56" t="s">
        <v>7</v>
      </c>
      <c r="B22" s="57">
        <v>600.0</v>
      </c>
      <c r="C22" s="27">
        <f t="shared" si="2"/>
        <v>13.4766</v>
      </c>
      <c r="D22" s="27">
        <f t="shared" si="3"/>
        <v>10.7958</v>
      </c>
      <c r="E22" s="27">
        <f t="shared" si="4"/>
        <v>5.787</v>
      </c>
      <c r="F22" s="27">
        <f t="shared" si="5"/>
        <v>7.8228</v>
      </c>
      <c r="G22" s="27">
        <f t="shared" si="6"/>
        <v>5.787</v>
      </c>
      <c r="H22" s="27">
        <f t="shared" si="7"/>
        <v>2.0352</v>
      </c>
      <c r="I22" s="31">
        <v>0.0</v>
      </c>
      <c r="J22" s="27">
        <f t="shared" si="8"/>
        <v>1.7742</v>
      </c>
      <c r="K22" s="27">
        <f t="shared" si="9"/>
        <v>1.2318</v>
      </c>
      <c r="L22" s="27">
        <f t="shared" si="10"/>
        <v>1.2318</v>
      </c>
      <c r="M22" s="27">
        <f t="shared" si="11"/>
        <v>0.3078</v>
      </c>
    </row>
    <row r="23">
      <c r="A23" s="56" t="s">
        <v>7</v>
      </c>
      <c r="B23" s="57">
        <v>800.0</v>
      </c>
      <c r="C23" s="27">
        <f t="shared" si="2"/>
        <v>17.9688</v>
      </c>
      <c r="D23" s="27">
        <f t="shared" si="3"/>
        <v>14.3944</v>
      </c>
      <c r="E23" s="27">
        <f t="shared" si="4"/>
        <v>7.716</v>
      </c>
      <c r="F23" s="27">
        <f t="shared" si="5"/>
        <v>10.4304</v>
      </c>
      <c r="G23" s="27">
        <f t="shared" si="6"/>
        <v>7.716</v>
      </c>
      <c r="H23" s="27">
        <f t="shared" si="7"/>
        <v>2.7136</v>
      </c>
      <c r="I23" s="31">
        <v>0.0</v>
      </c>
      <c r="J23" s="27">
        <f t="shared" si="8"/>
        <v>2.3656</v>
      </c>
      <c r="K23" s="27">
        <f t="shared" si="9"/>
        <v>1.6424</v>
      </c>
      <c r="L23" s="27">
        <f t="shared" si="10"/>
        <v>1.6424</v>
      </c>
      <c r="M23" s="27">
        <f t="shared" si="11"/>
        <v>0.4104</v>
      </c>
    </row>
    <row r="24">
      <c r="A24" s="56" t="s">
        <v>7</v>
      </c>
      <c r="B24" s="57">
        <v>1000.0</v>
      </c>
      <c r="C24" s="27">
        <f t="shared" si="2"/>
        <v>22.461</v>
      </c>
      <c r="D24" s="27">
        <f t="shared" si="3"/>
        <v>17.993</v>
      </c>
      <c r="E24" s="27">
        <f t="shared" si="4"/>
        <v>9.645</v>
      </c>
      <c r="F24" s="27">
        <f t="shared" si="5"/>
        <v>13.038</v>
      </c>
      <c r="G24" s="27">
        <f t="shared" si="6"/>
        <v>9.645</v>
      </c>
      <c r="H24" s="27">
        <f t="shared" si="7"/>
        <v>3.392</v>
      </c>
      <c r="I24" s="31">
        <v>0.0</v>
      </c>
      <c r="J24" s="27">
        <f t="shared" si="8"/>
        <v>2.957</v>
      </c>
      <c r="K24" s="27">
        <f t="shared" si="9"/>
        <v>2.053</v>
      </c>
      <c r="L24" s="27">
        <f t="shared" si="10"/>
        <v>2.053</v>
      </c>
      <c r="M24" s="27">
        <f t="shared" si="11"/>
        <v>0.513</v>
      </c>
    </row>
    <row r="25">
      <c r="A25" s="56" t="s">
        <v>7</v>
      </c>
      <c r="B25" s="57">
        <v>1200.0</v>
      </c>
      <c r="C25" s="27">
        <f t="shared" si="2"/>
        <v>26.9532</v>
      </c>
      <c r="D25" s="27">
        <f t="shared" si="3"/>
        <v>21.5916</v>
      </c>
      <c r="E25" s="27">
        <f t="shared" si="4"/>
        <v>11.574</v>
      </c>
      <c r="F25" s="27">
        <f t="shared" si="5"/>
        <v>15.6456</v>
      </c>
      <c r="G25" s="27">
        <f t="shared" si="6"/>
        <v>11.574</v>
      </c>
      <c r="H25" s="27">
        <f t="shared" si="7"/>
        <v>4.0704</v>
      </c>
      <c r="I25" s="31">
        <v>0.0</v>
      </c>
      <c r="J25" s="27">
        <f t="shared" si="8"/>
        <v>3.5484</v>
      </c>
      <c r="K25" s="27">
        <f t="shared" si="9"/>
        <v>2.4636</v>
      </c>
      <c r="L25" s="27">
        <f t="shared" si="10"/>
        <v>2.4636</v>
      </c>
      <c r="M25" s="27">
        <f t="shared" si="11"/>
        <v>0.6156</v>
      </c>
    </row>
    <row r="26">
      <c r="A26" s="56" t="s">
        <v>7</v>
      </c>
      <c r="B26" s="57">
        <v>1400.0</v>
      </c>
      <c r="C26" s="27">
        <f t="shared" si="2"/>
        <v>31.4454</v>
      </c>
      <c r="D26" s="27">
        <f t="shared" si="3"/>
        <v>25.1902</v>
      </c>
      <c r="E26" s="27">
        <f t="shared" si="4"/>
        <v>13.503</v>
      </c>
      <c r="F26" s="27">
        <f t="shared" si="5"/>
        <v>18.2532</v>
      </c>
      <c r="G26" s="27">
        <f t="shared" si="6"/>
        <v>13.503</v>
      </c>
      <c r="H26" s="27">
        <f t="shared" si="7"/>
        <v>4.7488</v>
      </c>
      <c r="I26" s="31">
        <v>0.0</v>
      </c>
      <c r="J26" s="27">
        <f t="shared" si="8"/>
        <v>4.1398</v>
      </c>
      <c r="K26" s="27">
        <f t="shared" si="9"/>
        <v>2.8742</v>
      </c>
      <c r="L26" s="27">
        <f t="shared" si="10"/>
        <v>2.8742</v>
      </c>
      <c r="M26" s="27">
        <f t="shared" si="11"/>
        <v>0.7182</v>
      </c>
    </row>
    <row r="27">
      <c r="A27" s="56" t="s">
        <v>7</v>
      </c>
      <c r="B27" s="57">
        <v>1600.0</v>
      </c>
      <c r="C27" s="27">
        <f t="shared" si="2"/>
        <v>35.9376</v>
      </c>
      <c r="D27" s="27">
        <f t="shared" si="3"/>
        <v>28.7888</v>
      </c>
      <c r="E27" s="27">
        <f t="shared" si="4"/>
        <v>15.432</v>
      </c>
      <c r="F27" s="27">
        <f t="shared" si="5"/>
        <v>20.8608</v>
      </c>
      <c r="G27" s="27">
        <f t="shared" si="6"/>
        <v>15.432</v>
      </c>
      <c r="H27" s="27">
        <f t="shared" si="7"/>
        <v>5.4272</v>
      </c>
      <c r="I27" s="31">
        <v>0.0</v>
      </c>
      <c r="J27" s="27">
        <f t="shared" si="8"/>
        <v>4.7312</v>
      </c>
      <c r="K27" s="27">
        <f t="shared" si="9"/>
        <v>3.2848</v>
      </c>
      <c r="L27" s="27">
        <f t="shared" si="10"/>
        <v>3.2848</v>
      </c>
      <c r="M27" s="27">
        <f t="shared" si="11"/>
        <v>0.8208</v>
      </c>
    </row>
    <row r="28">
      <c r="A28" s="56" t="s">
        <v>7</v>
      </c>
      <c r="B28" s="57">
        <v>1800.0</v>
      </c>
      <c r="C28" s="27">
        <f t="shared" si="2"/>
        <v>40.4298</v>
      </c>
      <c r="D28" s="27">
        <f t="shared" si="3"/>
        <v>32.3874</v>
      </c>
      <c r="E28" s="27">
        <f t="shared" si="4"/>
        <v>17.361</v>
      </c>
      <c r="F28" s="27">
        <f t="shared" si="5"/>
        <v>23.4684</v>
      </c>
      <c r="G28" s="27">
        <f t="shared" si="6"/>
        <v>17.361</v>
      </c>
      <c r="H28" s="27">
        <f t="shared" si="7"/>
        <v>6.1056</v>
      </c>
      <c r="I28" s="31">
        <v>0.0</v>
      </c>
      <c r="J28" s="27">
        <f t="shared" si="8"/>
        <v>5.3226</v>
      </c>
      <c r="K28" s="27">
        <f t="shared" si="9"/>
        <v>3.6954</v>
      </c>
      <c r="L28" s="27">
        <f t="shared" si="10"/>
        <v>3.6954</v>
      </c>
      <c r="M28" s="27">
        <f t="shared" si="11"/>
        <v>0.9234</v>
      </c>
    </row>
    <row r="29">
      <c r="A29" s="56" t="s">
        <v>7</v>
      </c>
      <c r="B29" s="57">
        <v>2000.0</v>
      </c>
      <c r="C29" s="27">
        <f t="shared" si="2"/>
        <v>45.05</v>
      </c>
      <c r="D29" s="27">
        <f t="shared" si="3"/>
        <v>36.12</v>
      </c>
      <c r="E29" s="27">
        <f t="shared" si="4"/>
        <v>27.4</v>
      </c>
      <c r="F29" s="27">
        <f t="shared" si="5"/>
        <v>26.2</v>
      </c>
      <c r="G29" s="27">
        <f t="shared" si="6"/>
        <v>19.3</v>
      </c>
      <c r="H29" s="27">
        <f t="shared" si="7"/>
        <v>6.9</v>
      </c>
      <c r="I29" s="31">
        <v>0.0</v>
      </c>
      <c r="J29" s="27">
        <f t="shared" si="8"/>
        <v>5.92</v>
      </c>
      <c r="K29" s="27">
        <f t="shared" si="9"/>
        <v>4.1</v>
      </c>
      <c r="L29" s="27">
        <f t="shared" si="10"/>
        <v>4.1</v>
      </c>
      <c r="M29" s="27">
        <f t="shared" si="11"/>
        <v>1.03</v>
      </c>
    </row>
    <row r="30">
      <c r="A30" s="56" t="s">
        <v>7</v>
      </c>
      <c r="B30" s="57">
        <v>2200.0</v>
      </c>
      <c r="C30" s="27">
        <f t="shared" si="2"/>
        <v>45.05</v>
      </c>
      <c r="D30" s="27">
        <f t="shared" si="3"/>
        <v>36.12</v>
      </c>
      <c r="E30" s="27">
        <f t="shared" si="4"/>
        <v>27.4</v>
      </c>
      <c r="F30" s="27">
        <f t="shared" si="5"/>
        <v>26.2</v>
      </c>
      <c r="G30" s="27">
        <f t="shared" si="6"/>
        <v>19.3</v>
      </c>
      <c r="H30" s="27">
        <f t="shared" si="7"/>
        <v>6.9</v>
      </c>
      <c r="I30" s="31">
        <v>0.0</v>
      </c>
      <c r="J30" s="27">
        <f t="shared" si="8"/>
        <v>5.92</v>
      </c>
      <c r="K30" s="27">
        <f t="shared" si="9"/>
        <v>4.1</v>
      </c>
      <c r="L30" s="27">
        <f t="shared" si="10"/>
        <v>4.1</v>
      </c>
      <c r="M30" s="27">
        <f t="shared" si="11"/>
        <v>1.03</v>
      </c>
    </row>
    <row r="31">
      <c r="A31" s="56" t="s">
        <v>7</v>
      </c>
      <c r="B31" s="57">
        <v>2500.0</v>
      </c>
      <c r="C31" s="27">
        <f t="shared" si="2"/>
        <v>45.05</v>
      </c>
      <c r="D31" s="27">
        <f t="shared" si="3"/>
        <v>36.12</v>
      </c>
      <c r="E31" s="27">
        <f t="shared" si="4"/>
        <v>27.4</v>
      </c>
      <c r="F31" s="27">
        <f t="shared" si="5"/>
        <v>26.2</v>
      </c>
      <c r="G31" s="27">
        <f t="shared" si="6"/>
        <v>19.3</v>
      </c>
      <c r="H31" s="27">
        <f t="shared" si="7"/>
        <v>6.9</v>
      </c>
      <c r="I31" s="31">
        <v>0.0</v>
      </c>
      <c r="J31" s="27">
        <f t="shared" si="8"/>
        <v>5.92</v>
      </c>
      <c r="K31" s="27">
        <f t="shared" si="9"/>
        <v>4.1</v>
      </c>
      <c r="L31" s="27">
        <f t="shared" si="10"/>
        <v>4.1</v>
      </c>
      <c r="M31" s="27">
        <f t="shared" si="11"/>
        <v>1.03</v>
      </c>
    </row>
    <row r="32">
      <c r="A32" s="56" t="s">
        <v>7</v>
      </c>
      <c r="B32" s="57">
        <v>3000.0</v>
      </c>
      <c r="C32" s="27">
        <f t="shared" si="2"/>
        <v>45.05</v>
      </c>
      <c r="D32" s="27">
        <f t="shared" si="3"/>
        <v>36.12</v>
      </c>
      <c r="E32" s="27">
        <f t="shared" si="4"/>
        <v>27.4</v>
      </c>
      <c r="F32" s="27">
        <f t="shared" si="5"/>
        <v>26.2</v>
      </c>
      <c r="G32" s="27">
        <f t="shared" si="6"/>
        <v>19.3</v>
      </c>
      <c r="H32" s="27">
        <f t="shared" si="7"/>
        <v>6.9</v>
      </c>
      <c r="I32" s="31">
        <v>0.0</v>
      </c>
      <c r="J32" s="27">
        <f t="shared" si="8"/>
        <v>5.92</v>
      </c>
      <c r="K32" s="27">
        <f t="shared" si="9"/>
        <v>4.1</v>
      </c>
      <c r="L32" s="27">
        <f t="shared" si="10"/>
        <v>4.1</v>
      </c>
      <c r="M32" s="27">
        <f t="shared" si="11"/>
        <v>1.03</v>
      </c>
    </row>
    <row r="33">
      <c r="A33" s="56" t="s">
        <v>7</v>
      </c>
      <c r="B33" s="57">
        <v>3500.0</v>
      </c>
      <c r="C33" s="27">
        <f t="shared" si="2"/>
        <v>45.05</v>
      </c>
      <c r="D33" s="27">
        <f t="shared" si="3"/>
        <v>36.12</v>
      </c>
      <c r="E33" s="27">
        <f t="shared" si="4"/>
        <v>27.4</v>
      </c>
      <c r="F33" s="27">
        <f t="shared" si="5"/>
        <v>26.2</v>
      </c>
      <c r="G33" s="27">
        <f t="shared" si="6"/>
        <v>19.3</v>
      </c>
      <c r="H33" s="27">
        <f t="shared" si="7"/>
        <v>6.9</v>
      </c>
      <c r="I33" s="31">
        <v>0.0</v>
      </c>
      <c r="J33" s="27">
        <f t="shared" si="8"/>
        <v>5.92</v>
      </c>
      <c r="K33" s="27">
        <f t="shared" si="9"/>
        <v>4.1</v>
      </c>
      <c r="L33" s="27">
        <f t="shared" si="10"/>
        <v>4.1</v>
      </c>
      <c r="M33" s="27">
        <f t="shared" si="11"/>
        <v>1.03</v>
      </c>
    </row>
    <row r="34">
      <c r="A34" s="56" t="s">
        <v>7</v>
      </c>
      <c r="B34" s="57">
        <v>4000.0</v>
      </c>
      <c r="C34" s="27">
        <f t="shared" si="2"/>
        <v>45.05</v>
      </c>
      <c r="D34" s="27">
        <f t="shared" si="3"/>
        <v>36.12</v>
      </c>
      <c r="E34" s="27">
        <f t="shared" si="4"/>
        <v>27.4</v>
      </c>
      <c r="F34" s="27">
        <f t="shared" si="5"/>
        <v>26.2</v>
      </c>
      <c r="G34" s="27">
        <f t="shared" si="6"/>
        <v>19.3</v>
      </c>
      <c r="H34" s="27">
        <f t="shared" si="7"/>
        <v>6.9</v>
      </c>
      <c r="I34" s="31">
        <v>0.0</v>
      </c>
      <c r="J34" s="27">
        <f t="shared" si="8"/>
        <v>5.92</v>
      </c>
      <c r="K34" s="27">
        <f t="shared" si="9"/>
        <v>4.1</v>
      </c>
      <c r="L34" s="27">
        <f t="shared" si="10"/>
        <v>4.1</v>
      </c>
      <c r="M34" s="27">
        <f t="shared" si="11"/>
        <v>1.03</v>
      </c>
    </row>
    <row r="35">
      <c r="A35" s="56" t="s">
        <v>7</v>
      </c>
      <c r="B35" s="57">
        <v>5000.0</v>
      </c>
      <c r="C35" s="27">
        <f t="shared" si="2"/>
        <v>45.05</v>
      </c>
      <c r="D35" s="27">
        <f t="shared" si="3"/>
        <v>36.12</v>
      </c>
      <c r="E35" s="27">
        <f t="shared" si="4"/>
        <v>27.4</v>
      </c>
      <c r="F35" s="27">
        <f t="shared" si="5"/>
        <v>26.2</v>
      </c>
      <c r="G35" s="27">
        <f t="shared" si="6"/>
        <v>19.3</v>
      </c>
      <c r="H35" s="27">
        <f t="shared" si="7"/>
        <v>6.9</v>
      </c>
      <c r="I35" s="31">
        <v>0.0</v>
      </c>
      <c r="J35" s="27">
        <f t="shared" si="8"/>
        <v>5.92</v>
      </c>
      <c r="K35" s="27">
        <f t="shared" si="9"/>
        <v>4.1</v>
      </c>
      <c r="L35" s="27">
        <f t="shared" si="10"/>
        <v>4.1</v>
      </c>
      <c r="M35" s="27">
        <f t="shared" si="11"/>
        <v>1.03</v>
      </c>
    </row>
  </sheetData>
  <mergeCells count="6">
    <mergeCell ref="A2:M2"/>
    <mergeCell ref="A3:M3"/>
    <mergeCell ref="D4:G4"/>
    <mergeCell ref="H4:I4"/>
    <mergeCell ref="J4:L4"/>
    <mergeCell ref="A11:M1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5.75"/>
    <col customWidth="1" min="4" max="7" width="15.13"/>
    <col customWidth="1" min="8" max="9" width="13.75"/>
    <col customWidth="1" min="11" max="11" width="15.88"/>
    <col customWidth="1" min="12" max="12" width="14.0"/>
    <col customWidth="1" min="13" max="13" width="18.63"/>
  </cols>
  <sheetData>
    <row r="1">
      <c r="A1" s="58" t="s">
        <v>29</v>
      </c>
    </row>
    <row r="2">
      <c r="A2" s="4"/>
      <c r="B2" s="4"/>
      <c r="C2" s="59" t="s">
        <v>2</v>
      </c>
      <c r="D2" s="60" t="s">
        <v>3</v>
      </c>
      <c r="E2" s="7"/>
      <c r="F2" s="7"/>
      <c r="G2" s="8"/>
      <c r="H2" s="60" t="s">
        <v>4</v>
      </c>
      <c r="I2" s="8"/>
      <c r="J2" s="60" t="s">
        <v>5</v>
      </c>
      <c r="K2" s="7"/>
      <c r="L2" s="8"/>
      <c r="M2" s="59" t="s">
        <v>6</v>
      </c>
    </row>
    <row r="3">
      <c r="A3" s="12"/>
      <c r="B3" s="12" t="s">
        <v>7</v>
      </c>
      <c r="C3" s="61" t="s">
        <v>8</v>
      </c>
      <c r="D3" s="62" t="s">
        <v>9</v>
      </c>
      <c r="E3" s="63" t="s">
        <v>10</v>
      </c>
      <c r="F3" s="63" t="s">
        <v>11</v>
      </c>
      <c r="G3" s="64" t="s">
        <v>12</v>
      </c>
      <c r="H3" s="62" t="s">
        <v>13</v>
      </c>
      <c r="I3" s="64" t="s">
        <v>14</v>
      </c>
      <c r="J3" s="62" t="s">
        <v>15</v>
      </c>
      <c r="K3" s="63" t="s">
        <v>16</v>
      </c>
      <c r="L3" s="65" t="s">
        <v>17</v>
      </c>
      <c r="M3" s="66" t="s">
        <v>9</v>
      </c>
    </row>
    <row r="4">
      <c r="A4" s="67" t="s">
        <v>18</v>
      </c>
      <c r="B4" s="24">
        <v>1234.0</v>
      </c>
      <c r="C4" s="25">
        <f>IF(B4 &lt; 400, 4.06, IF(B4 &gt;= 2000, 45.05, 0.022461*B4))</f>
        <v>27.716874</v>
      </c>
      <c r="D4" s="26">
        <f>IF(B4 &lt; 400, 2.91, IF(B4 &gt;= 2000, 36.12, 0.017993*B4))</f>
        <v>22.203362</v>
      </c>
      <c r="E4" s="27">
        <f>IF(B4 &lt; 400, 2.12, IF(B4 &gt;= 2000, 27.4, 0.009645*B4))</f>
        <v>11.90193</v>
      </c>
      <c r="F4" s="27">
        <f>IF(B4 &lt; 400, 2.03, IF(B4 &gt;= 2000, 26.2, 0.013038*B4))</f>
        <v>16.088892</v>
      </c>
      <c r="G4" s="28">
        <f>IF(B4 &lt; 400, 1.48, IF(B4 &gt;= 2000, 19.3, 0.009645*B4))</f>
        <v>11.90193</v>
      </c>
      <c r="H4" s="26">
        <f>IF(B4 &lt; 400, 0.59, IF(B4 &gt;= 2000, 6.9, 0.003392*B4))</f>
        <v>4.185728</v>
      </c>
      <c r="I4" s="29">
        <v>0.0</v>
      </c>
      <c r="J4" s="26">
        <f>IF(B4 &lt; 400, 0.64, IF(B4 &gt;= 2000, 5.92, 0.002957*B4))</f>
        <v>3.648938</v>
      </c>
      <c r="K4" s="27">
        <f>IF(B4 &lt; 400, 0.44, IF(B4 &gt;= 2000, 4.1, 0.002053*B4))</f>
        <v>2.533402</v>
      </c>
      <c r="L4" s="28">
        <f>IF(B4 &lt; 400, 0.44, IF(B4 &gt;= 2000, 4.1, 0.002053*B4))</f>
        <v>2.533402</v>
      </c>
      <c r="M4" s="25">
        <f>IF(B4 &lt; 400, 0.13, IF(B4 &gt;= 2000, 1.03, 0.000513*B4))</f>
        <v>0.633042</v>
      </c>
    </row>
    <row r="5">
      <c r="A5" s="31" t="s">
        <v>19</v>
      </c>
      <c r="B5" s="31"/>
      <c r="C5" s="32" t="s">
        <v>21</v>
      </c>
      <c r="D5" s="33" t="s">
        <v>30</v>
      </c>
      <c r="E5" s="34" t="s">
        <v>20</v>
      </c>
      <c r="F5" s="34" t="s">
        <v>20</v>
      </c>
      <c r="G5" s="35" t="s">
        <v>20</v>
      </c>
      <c r="H5" s="33" t="s">
        <v>31</v>
      </c>
      <c r="I5" s="35" t="s">
        <v>20</v>
      </c>
      <c r="J5" s="33" t="s">
        <v>32</v>
      </c>
      <c r="K5" s="34" t="s">
        <v>20</v>
      </c>
      <c r="L5" s="35" t="s">
        <v>32</v>
      </c>
      <c r="M5" s="32" t="s">
        <v>20</v>
      </c>
    </row>
    <row r="6">
      <c r="A6" s="31" t="s">
        <v>22</v>
      </c>
      <c r="B6" s="31"/>
      <c r="C6" s="37">
        <f t="shared" ref="C6:M6" si="1">C4*C5</f>
        <v>55.433748</v>
      </c>
      <c r="D6" s="38">
        <f t="shared" si="1"/>
        <v>22.203362</v>
      </c>
      <c r="E6" s="39">
        <f t="shared" si="1"/>
        <v>0</v>
      </c>
      <c r="F6" s="39">
        <f t="shared" si="1"/>
        <v>0</v>
      </c>
      <c r="G6" s="40">
        <f t="shared" si="1"/>
        <v>0</v>
      </c>
      <c r="H6" s="38">
        <f t="shared" si="1"/>
        <v>167.42912</v>
      </c>
      <c r="I6" s="40">
        <f t="shared" si="1"/>
        <v>0</v>
      </c>
      <c r="J6" s="38">
        <f t="shared" si="1"/>
        <v>54.73407</v>
      </c>
      <c r="K6" s="39">
        <f t="shared" si="1"/>
        <v>0</v>
      </c>
      <c r="L6" s="40">
        <f t="shared" si="1"/>
        <v>38.00103</v>
      </c>
      <c r="M6" s="37">
        <f t="shared" si="1"/>
        <v>0</v>
      </c>
    </row>
    <row r="7">
      <c r="A7" s="41" t="s">
        <v>23</v>
      </c>
      <c r="B7" s="42">
        <f>SUM(C6:M6)</f>
        <v>337.80133</v>
      </c>
      <c r="C7" s="27"/>
      <c r="D7" s="27"/>
      <c r="E7" s="27"/>
      <c r="F7" s="27"/>
      <c r="G7" s="27"/>
      <c r="H7" s="27"/>
      <c r="I7" s="31"/>
      <c r="J7" s="27"/>
      <c r="K7" s="27"/>
      <c r="L7" s="27"/>
      <c r="M7" s="27"/>
    </row>
    <row r="8">
      <c r="A8" s="31"/>
      <c r="B8" s="31"/>
      <c r="C8" s="27"/>
      <c r="D8" s="27"/>
      <c r="E8" s="27"/>
      <c r="F8" s="27"/>
      <c r="G8" s="27"/>
      <c r="H8" s="27"/>
      <c r="I8" s="31"/>
      <c r="J8" s="27"/>
      <c r="K8" s="27"/>
      <c r="L8" s="27"/>
      <c r="M8" s="27"/>
    </row>
    <row r="9">
      <c r="A9" s="68" t="s">
        <v>33</v>
      </c>
    </row>
    <row r="10">
      <c r="A10" s="31" t="s">
        <v>25</v>
      </c>
      <c r="B10" s="45">
        <v>45000.0</v>
      </c>
      <c r="C10" s="31"/>
      <c r="D10" s="31"/>
      <c r="E10" s="27"/>
      <c r="F10" s="27"/>
      <c r="G10" s="27"/>
      <c r="H10" s="27"/>
      <c r="I10" s="31"/>
      <c r="J10" s="27"/>
      <c r="K10" s="27"/>
      <c r="L10" s="27"/>
      <c r="M10" s="27"/>
    </row>
    <row r="11">
      <c r="A11" s="31" t="s">
        <v>26</v>
      </c>
      <c r="B11" s="48">
        <v>141.0</v>
      </c>
      <c r="E11" s="27"/>
      <c r="F11" s="27"/>
      <c r="G11" s="27"/>
      <c r="H11" s="27"/>
      <c r="I11" s="31"/>
      <c r="J11" s="27"/>
      <c r="K11" s="27"/>
      <c r="L11" s="27"/>
      <c r="M11" s="27"/>
    </row>
    <row r="12">
      <c r="A12" s="31" t="s">
        <v>27</v>
      </c>
      <c r="B12" s="50" t="s">
        <v>21</v>
      </c>
      <c r="C12" s="27"/>
      <c r="D12" s="27"/>
      <c r="E12" s="27"/>
      <c r="F12" s="27"/>
      <c r="G12" s="27"/>
      <c r="H12" s="27"/>
      <c r="I12" s="31"/>
      <c r="J12" s="27"/>
      <c r="K12" s="27"/>
      <c r="L12" s="27"/>
      <c r="M12" s="27"/>
    </row>
    <row r="13">
      <c r="A13" s="51" t="s">
        <v>7</v>
      </c>
      <c r="B13" s="51">
        <f>((B10+12*B11)/(IF(B12&lt;=2,2+B12*0.5,3+(B12-2))))/12</f>
        <v>1297</v>
      </c>
      <c r="C13" s="27"/>
      <c r="D13" s="27"/>
      <c r="E13" s="27"/>
      <c r="F13" s="27"/>
      <c r="G13" s="27"/>
      <c r="H13" s="27"/>
      <c r="I13" s="31"/>
      <c r="J13" s="27"/>
      <c r="K13" s="27"/>
      <c r="L13" s="27"/>
      <c r="M13" s="27"/>
    </row>
    <row r="14">
      <c r="A14" s="31"/>
      <c r="B14" s="31"/>
      <c r="C14" s="27"/>
      <c r="D14" s="27"/>
      <c r="E14" s="27"/>
      <c r="F14" s="27"/>
      <c r="G14" s="27"/>
      <c r="H14" s="27"/>
      <c r="I14" s="31"/>
      <c r="J14" s="27"/>
      <c r="K14" s="27"/>
      <c r="L14" s="27"/>
      <c r="M14" s="27"/>
    </row>
    <row r="15">
      <c r="A15" s="12"/>
      <c r="B15" s="12" t="s">
        <v>7</v>
      </c>
      <c r="C15" s="69" t="s">
        <v>28</v>
      </c>
      <c r="D15" s="70" t="s">
        <v>9</v>
      </c>
      <c r="E15" s="69" t="s">
        <v>10</v>
      </c>
      <c r="F15" s="69" t="s">
        <v>11</v>
      </c>
      <c r="G15" s="69" t="s">
        <v>12</v>
      </c>
      <c r="H15" s="70" t="s">
        <v>13</v>
      </c>
      <c r="I15" s="69" t="s">
        <v>14</v>
      </c>
      <c r="J15" s="70" t="s">
        <v>15</v>
      </c>
      <c r="K15" s="69" t="s">
        <v>16</v>
      </c>
      <c r="L15" s="70" t="s">
        <v>17</v>
      </c>
      <c r="M15" s="70" t="s">
        <v>9</v>
      </c>
    </row>
    <row r="16">
      <c r="A16" s="31" t="s">
        <v>7</v>
      </c>
      <c r="B16" s="57">
        <v>100.0</v>
      </c>
      <c r="C16" s="27">
        <f t="shared" ref="C16:C33" si="2">IF(B16 &lt; 400, 4.06, IF(B16 &gt;= 2000, 45.05, 0.022461*B16))</f>
        <v>4.06</v>
      </c>
      <c r="D16" s="27">
        <f t="shared" ref="D16:D33" si="3">IF(B16 &lt; 400, 2.91, IF(B16 &gt;= 2000, 36.12, 0.017993*B16))</f>
        <v>2.91</v>
      </c>
      <c r="E16" s="27">
        <f t="shared" ref="E16:E33" si="4">IF(B16 &lt; 400, 2.12, IF(B16 &gt;= 2000, 27.4, 0.009645*B16))</f>
        <v>2.12</v>
      </c>
      <c r="F16" s="27">
        <f t="shared" ref="F16:F33" si="5">IF(B16 &lt; 400, 2.03, IF(B16 &gt;= 2000, 26.2, 0.013038*B16))</f>
        <v>2.03</v>
      </c>
      <c r="G16" s="27">
        <f t="shared" ref="G16:G33" si="6">IF(B16 &lt; 400, 1.48, IF(B16 &gt;= 2000, 19.3, 0.009645*B16))</f>
        <v>1.48</v>
      </c>
      <c r="H16" s="27">
        <f t="shared" ref="H16:H33" si="7">IF(B16 &lt; 400, 0.59, IF(B16 &gt;= 2000, 6.9, 0.003392*B16))</f>
        <v>0.59</v>
      </c>
      <c r="I16" s="31">
        <v>0.0</v>
      </c>
      <c r="J16" s="27">
        <f t="shared" ref="J16:J33" si="8">IF(B16 &lt; 400, 0.64, IF(B16 &gt;= 2000, 5.92, 0.002957*B16))</f>
        <v>0.64</v>
      </c>
      <c r="K16" s="27">
        <f t="shared" ref="K16:K33" si="9">IF(B16 &lt; 400, 0.44, IF(B16 &gt;= 2000, 4.1, 0.002053*B16))</f>
        <v>0.44</v>
      </c>
      <c r="L16" s="27">
        <f t="shared" ref="L16:L33" si="10">IF(B16 &lt; 400, 0.44, IF(B16 &gt;= 2000, 4.1, 0.002053*B16))</f>
        <v>0.44</v>
      </c>
      <c r="M16" s="27">
        <f t="shared" ref="M16:M33" si="11">IF(B16 &lt; 400, 0.13, IF(B16 &gt;= 2000, 1.03, 0.000513*B16))</f>
        <v>0.13</v>
      </c>
    </row>
    <row r="17">
      <c r="A17" s="31" t="s">
        <v>7</v>
      </c>
      <c r="B17" s="57">
        <v>200.0</v>
      </c>
      <c r="C17" s="27">
        <f t="shared" si="2"/>
        <v>4.06</v>
      </c>
      <c r="D17" s="27">
        <f t="shared" si="3"/>
        <v>2.91</v>
      </c>
      <c r="E17" s="27">
        <f t="shared" si="4"/>
        <v>2.12</v>
      </c>
      <c r="F17" s="27">
        <f t="shared" si="5"/>
        <v>2.03</v>
      </c>
      <c r="G17" s="27">
        <f t="shared" si="6"/>
        <v>1.48</v>
      </c>
      <c r="H17" s="27">
        <f t="shared" si="7"/>
        <v>0.59</v>
      </c>
      <c r="I17" s="31">
        <v>0.0</v>
      </c>
      <c r="J17" s="27">
        <f t="shared" si="8"/>
        <v>0.64</v>
      </c>
      <c r="K17" s="27">
        <f t="shared" si="9"/>
        <v>0.44</v>
      </c>
      <c r="L17" s="27">
        <f t="shared" si="10"/>
        <v>0.44</v>
      </c>
      <c r="M17" s="27">
        <f t="shared" si="11"/>
        <v>0.13</v>
      </c>
    </row>
    <row r="18">
      <c r="A18" s="31" t="s">
        <v>7</v>
      </c>
      <c r="B18" s="57">
        <v>300.0</v>
      </c>
      <c r="C18" s="27">
        <f t="shared" si="2"/>
        <v>4.06</v>
      </c>
      <c r="D18" s="27">
        <f t="shared" si="3"/>
        <v>2.91</v>
      </c>
      <c r="E18" s="27">
        <f t="shared" si="4"/>
        <v>2.12</v>
      </c>
      <c r="F18" s="27">
        <f t="shared" si="5"/>
        <v>2.03</v>
      </c>
      <c r="G18" s="27">
        <f t="shared" si="6"/>
        <v>1.48</v>
      </c>
      <c r="H18" s="27">
        <f t="shared" si="7"/>
        <v>0.59</v>
      </c>
      <c r="I18" s="31">
        <v>0.0</v>
      </c>
      <c r="J18" s="27">
        <f t="shared" si="8"/>
        <v>0.64</v>
      </c>
      <c r="K18" s="27">
        <f t="shared" si="9"/>
        <v>0.44</v>
      </c>
      <c r="L18" s="27">
        <f t="shared" si="10"/>
        <v>0.44</v>
      </c>
      <c r="M18" s="27">
        <f t="shared" si="11"/>
        <v>0.13</v>
      </c>
    </row>
    <row r="19">
      <c r="A19" s="31" t="s">
        <v>7</v>
      </c>
      <c r="B19" s="57">
        <v>401.0</v>
      </c>
      <c r="C19" s="27">
        <f t="shared" si="2"/>
        <v>9.006861</v>
      </c>
      <c r="D19" s="27">
        <f t="shared" si="3"/>
        <v>7.215193</v>
      </c>
      <c r="E19" s="27">
        <f t="shared" si="4"/>
        <v>3.867645</v>
      </c>
      <c r="F19" s="27">
        <f t="shared" si="5"/>
        <v>5.228238</v>
      </c>
      <c r="G19" s="27">
        <f t="shared" si="6"/>
        <v>3.867645</v>
      </c>
      <c r="H19" s="27">
        <f t="shared" si="7"/>
        <v>1.360192</v>
      </c>
      <c r="I19" s="31">
        <v>0.0</v>
      </c>
      <c r="J19" s="27">
        <f t="shared" si="8"/>
        <v>1.185757</v>
      </c>
      <c r="K19" s="27">
        <f t="shared" si="9"/>
        <v>0.823253</v>
      </c>
      <c r="L19" s="27">
        <f t="shared" si="10"/>
        <v>0.823253</v>
      </c>
      <c r="M19" s="27">
        <f t="shared" si="11"/>
        <v>0.205713</v>
      </c>
    </row>
    <row r="20">
      <c r="A20" s="31" t="s">
        <v>7</v>
      </c>
      <c r="B20" s="57">
        <v>600.0</v>
      </c>
      <c r="C20" s="27">
        <f t="shared" si="2"/>
        <v>13.4766</v>
      </c>
      <c r="D20" s="27">
        <f t="shared" si="3"/>
        <v>10.7958</v>
      </c>
      <c r="E20" s="27">
        <f t="shared" si="4"/>
        <v>5.787</v>
      </c>
      <c r="F20" s="27">
        <f t="shared" si="5"/>
        <v>7.8228</v>
      </c>
      <c r="G20" s="27">
        <f t="shared" si="6"/>
        <v>5.787</v>
      </c>
      <c r="H20" s="27">
        <f t="shared" si="7"/>
        <v>2.0352</v>
      </c>
      <c r="I20" s="31">
        <v>0.0</v>
      </c>
      <c r="J20" s="27">
        <f t="shared" si="8"/>
        <v>1.7742</v>
      </c>
      <c r="K20" s="27">
        <f t="shared" si="9"/>
        <v>1.2318</v>
      </c>
      <c r="L20" s="27">
        <f t="shared" si="10"/>
        <v>1.2318</v>
      </c>
      <c r="M20" s="27">
        <f t="shared" si="11"/>
        <v>0.3078</v>
      </c>
    </row>
    <row r="21">
      <c r="A21" s="31" t="s">
        <v>7</v>
      </c>
      <c r="B21" s="57">
        <v>800.0</v>
      </c>
      <c r="C21" s="27">
        <f t="shared" si="2"/>
        <v>17.9688</v>
      </c>
      <c r="D21" s="27">
        <f t="shared" si="3"/>
        <v>14.3944</v>
      </c>
      <c r="E21" s="27">
        <f t="shared" si="4"/>
        <v>7.716</v>
      </c>
      <c r="F21" s="27">
        <f t="shared" si="5"/>
        <v>10.4304</v>
      </c>
      <c r="G21" s="27">
        <f t="shared" si="6"/>
        <v>7.716</v>
      </c>
      <c r="H21" s="27">
        <f t="shared" si="7"/>
        <v>2.7136</v>
      </c>
      <c r="I21" s="31">
        <v>0.0</v>
      </c>
      <c r="J21" s="27">
        <f t="shared" si="8"/>
        <v>2.3656</v>
      </c>
      <c r="K21" s="27">
        <f t="shared" si="9"/>
        <v>1.6424</v>
      </c>
      <c r="L21" s="27">
        <f t="shared" si="10"/>
        <v>1.6424</v>
      </c>
      <c r="M21" s="27">
        <f t="shared" si="11"/>
        <v>0.4104</v>
      </c>
    </row>
    <row r="22">
      <c r="A22" s="31" t="s">
        <v>7</v>
      </c>
      <c r="B22" s="57">
        <v>1000.0</v>
      </c>
      <c r="C22" s="27">
        <f t="shared" si="2"/>
        <v>22.461</v>
      </c>
      <c r="D22" s="27">
        <f t="shared" si="3"/>
        <v>17.993</v>
      </c>
      <c r="E22" s="27">
        <f t="shared" si="4"/>
        <v>9.645</v>
      </c>
      <c r="F22" s="27">
        <f t="shared" si="5"/>
        <v>13.038</v>
      </c>
      <c r="G22" s="27">
        <f t="shared" si="6"/>
        <v>9.645</v>
      </c>
      <c r="H22" s="27">
        <f t="shared" si="7"/>
        <v>3.392</v>
      </c>
      <c r="I22" s="31">
        <v>0.0</v>
      </c>
      <c r="J22" s="27">
        <f t="shared" si="8"/>
        <v>2.957</v>
      </c>
      <c r="K22" s="27">
        <f t="shared" si="9"/>
        <v>2.053</v>
      </c>
      <c r="L22" s="27">
        <f t="shared" si="10"/>
        <v>2.053</v>
      </c>
      <c r="M22" s="27">
        <f t="shared" si="11"/>
        <v>0.513</v>
      </c>
    </row>
    <row r="23">
      <c r="A23" s="31" t="s">
        <v>7</v>
      </c>
      <c r="B23" s="57">
        <v>1200.0</v>
      </c>
      <c r="C23" s="27">
        <f t="shared" si="2"/>
        <v>26.9532</v>
      </c>
      <c r="D23" s="27">
        <f t="shared" si="3"/>
        <v>21.5916</v>
      </c>
      <c r="E23" s="27">
        <f t="shared" si="4"/>
        <v>11.574</v>
      </c>
      <c r="F23" s="27">
        <f t="shared" si="5"/>
        <v>15.6456</v>
      </c>
      <c r="G23" s="27">
        <f t="shared" si="6"/>
        <v>11.574</v>
      </c>
      <c r="H23" s="27">
        <f t="shared" si="7"/>
        <v>4.0704</v>
      </c>
      <c r="I23" s="31">
        <v>0.0</v>
      </c>
      <c r="J23" s="27">
        <f t="shared" si="8"/>
        <v>3.5484</v>
      </c>
      <c r="K23" s="27">
        <f t="shared" si="9"/>
        <v>2.4636</v>
      </c>
      <c r="L23" s="27">
        <f t="shared" si="10"/>
        <v>2.4636</v>
      </c>
      <c r="M23" s="27">
        <f t="shared" si="11"/>
        <v>0.6156</v>
      </c>
    </row>
    <row r="24">
      <c r="A24" s="31" t="s">
        <v>7</v>
      </c>
      <c r="B24" s="57">
        <v>1400.0</v>
      </c>
      <c r="C24" s="27">
        <f t="shared" si="2"/>
        <v>31.4454</v>
      </c>
      <c r="D24" s="27">
        <f t="shared" si="3"/>
        <v>25.1902</v>
      </c>
      <c r="E24" s="27">
        <f t="shared" si="4"/>
        <v>13.503</v>
      </c>
      <c r="F24" s="27">
        <f t="shared" si="5"/>
        <v>18.2532</v>
      </c>
      <c r="G24" s="27">
        <f t="shared" si="6"/>
        <v>13.503</v>
      </c>
      <c r="H24" s="27">
        <f t="shared" si="7"/>
        <v>4.7488</v>
      </c>
      <c r="I24" s="31">
        <v>0.0</v>
      </c>
      <c r="J24" s="27">
        <f t="shared" si="8"/>
        <v>4.1398</v>
      </c>
      <c r="K24" s="27">
        <f t="shared" si="9"/>
        <v>2.8742</v>
      </c>
      <c r="L24" s="27">
        <f t="shared" si="10"/>
        <v>2.8742</v>
      </c>
      <c r="M24" s="27">
        <f t="shared" si="11"/>
        <v>0.7182</v>
      </c>
    </row>
    <row r="25">
      <c r="A25" s="31" t="s">
        <v>7</v>
      </c>
      <c r="B25" s="57">
        <v>1600.0</v>
      </c>
      <c r="C25" s="27">
        <f t="shared" si="2"/>
        <v>35.9376</v>
      </c>
      <c r="D25" s="27">
        <f t="shared" si="3"/>
        <v>28.7888</v>
      </c>
      <c r="E25" s="27">
        <f t="shared" si="4"/>
        <v>15.432</v>
      </c>
      <c r="F25" s="27">
        <f t="shared" si="5"/>
        <v>20.8608</v>
      </c>
      <c r="G25" s="27">
        <f t="shared" si="6"/>
        <v>15.432</v>
      </c>
      <c r="H25" s="27">
        <f t="shared" si="7"/>
        <v>5.4272</v>
      </c>
      <c r="I25" s="31">
        <v>0.0</v>
      </c>
      <c r="J25" s="27">
        <f t="shared" si="8"/>
        <v>4.7312</v>
      </c>
      <c r="K25" s="27">
        <f t="shared" si="9"/>
        <v>3.2848</v>
      </c>
      <c r="L25" s="27">
        <f t="shared" si="10"/>
        <v>3.2848</v>
      </c>
      <c r="M25" s="27">
        <f t="shared" si="11"/>
        <v>0.8208</v>
      </c>
    </row>
    <row r="26">
      <c r="A26" s="31" t="s">
        <v>7</v>
      </c>
      <c r="B26" s="57">
        <v>1800.0</v>
      </c>
      <c r="C26" s="27">
        <f t="shared" si="2"/>
        <v>40.4298</v>
      </c>
      <c r="D26" s="27">
        <f t="shared" si="3"/>
        <v>32.3874</v>
      </c>
      <c r="E26" s="27">
        <f t="shared" si="4"/>
        <v>17.361</v>
      </c>
      <c r="F26" s="27">
        <f t="shared" si="5"/>
        <v>23.4684</v>
      </c>
      <c r="G26" s="27">
        <f t="shared" si="6"/>
        <v>17.361</v>
      </c>
      <c r="H26" s="27">
        <f t="shared" si="7"/>
        <v>6.1056</v>
      </c>
      <c r="I26" s="31">
        <v>0.0</v>
      </c>
      <c r="J26" s="27">
        <f t="shared" si="8"/>
        <v>5.3226</v>
      </c>
      <c r="K26" s="27">
        <f t="shared" si="9"/>
        <v>3.6954</v>
      </c>
      <c r="L26" s="27">
        <f t="shared" si="10"/>
        <v>3.6954</v>
      </c>
      <c r="M26" s="27">
        <f t="shared" si="11"/>
        <v>0.9234</v>
      </c>
    </row>
    <row r="27">
      <c r="A27" s="31" t="s">
        <v>7</v>
      </c>
      <c r="B27" s="57">
        <v>2000.0</v>
      </c>
      <c r="C27" s="27">
        <f t="shared" si="2"/>
        <v>45.05</v>
      </c>
      <c r="D27" s="27">
        <f t="shared" si="3"/>
        <v>36.12</v>
      </c>
      <c r="E27" s="27">
        <f t="shared" si="4"/>
        <v>27.4</v>
      </c>
      <c r="F27" s="27">
        <f t="shared" si="5"/>
        <v>26.2</v>
      </c>
      <c r="G27" s="27">
        <f t="shared" si="6"/>
        <v>19.3</v>
      </c>
      <c r="H27" s="27">
        <f t="shared" si="7"/>
        <v>6.9</v>
      </c>
      <c r="I27" s="31">
        <v>0.0</v>
      </c>
      <c r="J27" s="27">
        <f t="shared" si="8"/>
        <v>5.92</v>
      </c>
      <c r="K27" s="27">
        <f t="shared" si="9"/>
        <v>4.1</v>
      </c>
      <c r="L27" s="27">
        <f t="shared" si="10"/>
        <v>4.1</v>
      </c>
      <c r="M27" s="27">
        <f t="shared" si="11"/>
        <v>1.03</v>
      </c>
    </row>
    <row r="28">
      <c r="A28" s="31" t="s">
        <v>7</v>
      </c>
      <c r="B28" s="57">
        <v>2200.0</v>
      </c>
      <c r="C28" s="27">
        <f t="shared" si="2"/>
        <v>45.05</v>
      </c>
      <c r="D28" s="27">
        <f t="shared" si="3"/>
        <v>36.12</v>
      </c>
      <c r="E28" s="27">
        <f t="shared" si="4"/>
        <v>27.4</v>
      </c>
      <c r="F28" s="27">
        <f t="shared" si="5"/>
        <v>26.2</v>
      </c>
      <c r="G28" s="27">
        <f t="shared" si="6"/>
        <v>19.3</v>
      </c>
      <c r="H28" s="27">
        <f t="shared" si="7"/>
        <v>6.9</v>
      </c>
      <c r="I28" s="31">
        <v>0.0</v>
      </c>
      <c r="J28" s="27">
        <f t="shared" si="8"/>
        <v>5.92</v>
      </c>
      <c r="K28" s="27">
        <f t="shared" si="9"/>
        <v>4.1</v>
      </c>
      <c r="L28" s="27">
        <f t="shared" si="10"/>
        <v>4.1</v>
      </c>
      <c r="M28" s="27">
        <f t="shared" si="11"/>
        <v>1.03</v>
      </c>
    </row>
    <row r="29">
      <c r="A29" s="31" t="s">
        <v>7</v>
      </c>
      <c r="B29" s="57">
        <v>2500.0</v>
      </c>
      <c r="C29" s="27">
        <f t="shared" si="2"/>
        <v>45.05</v>
      </c>
      <c r="D29" s="27">
        <f t="shared" si="3"/>
        <v>36.12</v>
      </c>
      <c r="E29" s="27">
        <f t="shared" si="4"/>
        <v>27.4</v>
      </c>
      <c r="F29" s="27">
        <f t="shared" si="5"/>
        <v>26.2</v>
      </c>
      <c r="G29" s="27">
        <f t="shared" si="6"/>
        <v>19.3</v>
      </c>
      <c r="H29" s="27">
        <f t="shared" si="7"/>
        <v>6.9</v>
      </c>
      <c r="I29" s="31">
        <v>0.0</v>
      </c>
      <c r="J29" s="27">
        <f t="shared" si="8"/>
        <v>5.92</v>
      </c>
      <c r="K29" s="27">
        <f t="shared" si="9"/>
        <v>4.1</v>
      </c>
      <c r="L29" s="27">
        <f t="shared" si="10"/>
        <v>4.1</v>
      </c>
      <c r="M29" s="27">
        <f t="shared" si="11"/>
        <v>1.03</v>
      </c>
    </row>
    <row r="30">
      <c r="A30" s="31" t="s">
        <v>7</v>
      </c>
      <c r="B30" s="57">
        <v>3000.0</v>
      </c>
      <c r="C30" s="27">
        <f t="shared" si="2"/>
        <v>45.05</v>
      </c>
      <c r="D30" s="27">
        <f t="shared" si="3"/>
        <v>36.12</v>
      </c>
      <c r="E30" s="27">
        <f t="shared" si="4"/>
        <v>27.4</v>
      </c>
      <c r="F30" s="27">
        <f t="shared" si="5"/>
        <v>26.2</v>
      </c>
      <c r="G30" s="27">
        <f t="shared" si="6"/>
        <v>19.3</v>
      </c>
      <c r="H30" s="27">
        <f t="shared" si="7"/>
        <v>6.9</v>
      </c>
      <c r="I30" s="31">
        <v>0.0</v>
      </c>
      <c r="J30" s="27">
        <f t="shared" si="8"/>
        <v>5.92</v>
      </c>
      <c r="K30" s="27">
        <f t="shared" si="9"/>
        <v>4.1</v>
      </c>
      <c r="L30" s="27">
        <f t="shared" si="10"/>
        <v>4.1</v>
      </c>
      <c r="M30" s="27">
        <f t="shared" si="11"/>
        <v>1.03</v>
      </c>
    </row>
    <row r="31">
      <c r="A31" s="31" t="s">
        <v>7</v>
      </c>
      <c r="B31" s="57">
        <v>3500.0</v>
      </c>
      <c r="C31" s="27">
        <f t="shared" si="2"/>
        <v>45.05</v>
      </c>
      <c r="D31" s="27">
        <f t="shared" si="3"/>
        <v>36.12</v>
      </c>
      <c r="E31" s="27">
        <f t="shared" si="4"/>
        <v>27.4</v>
      </c>
      <c r="F31" s="27">
        <f t="shared" si="5"/>
        <v>26.2</v>
      </c>
      <c r="G31" s="27">
        <f t="shared" si="6"/>
        <v>19.3</v>
      </c>
      <c r="H31" s="27">
        <f t="shared" si="7"/>
        <v>6.9</v>
      </c>
      <c r="I31" s="31">
        <v>0.0</v>
      </c>
      <c r="J31" s="27">
        <f t="shared" si="8"/>
        <v>5.92</v>
      </c>
      <c r="K31" s="27">
        <f t="shared" si="9"/>
        <v>4.1</v>
      </c>
      <c r="L31" s="27">
        <f t="shared" si="10"/>
        <v>4.1</v>
      </c>
      <c r="M31" s="27">
        <f t="shared" si="11"/>
        <v>1.03</v>
      </c>
    </row>
    <row r="32">
      <c r="A32" s="31" t="s">
        <v>7</v>
      </c>
      <c r="B32" s="57">
        <v>4000.0</v>
      </c>
      <c r="C32" s="27">
        <f t="shared" si="2"/>
        <v>45.05</v>
      </c>
      <c r="D32" s="27">
        <f t="shared" si="3"/>
        <v>36.12</v>
      </c>
      <c r="E32" s="27">
        <f t="shared" si="4"/>
        <v>27.4</v>
      </c>
      <c r="F32" s="27">
        <f t="shared" si="5"/>
        <v>26.2</v>
      </c>
      <c r="G32" s="27">
        <f t="shared" si="6"/>
        <v>19.3</v>
      </c>
      <c r="H32" s="27">
        <f t="shared" si="7"/>
        <v>6.9</v>
      </c>
      <c r="I32" s="31">
        <v>0.0</v>
      </c>
      <c r="J32" s="27">
        <f t="shared" si="8"/>
        <v>5.92</v>
      </c>
      <c r="K32" s="27">
        <f t="shared" si="9"/>
        <v>4.1</v>
      </c>
      <c r="L32" s="27">
        <f t="shared" si="10"/>
        <v>4.1</v>
      </c>
      <c r="M32" s="27">
        <f t="shared" si="11"/>
        <v>1.03</v>
      </c>
    </row>
    <row r="33">
      <c r="A33" s="31" t="s">
        <v>7</v>
      </c>
      <c r="B33" s="57">
        <v>5000.0</v>
      </c>
      <c r="C33" s="27">
        <f t="shared" si="2"/>
        <v>45.05</v>
      </c>
      <c r="D33" s="27">
        <f t="shared" si="3"/>
        <v>36.12</v>
      </c>
      <c r="E33" s="27">
        <f t="shared" si="4"/>
        <v>27.4</v>
      </c>
      <c r="F33" s="27">
        <f t="shared" si="5"/>
        <v>26.2</v>
      </c>
      <c r="G33" s="27">
        <f t="shared" si="6"/>
        <v>19.3</v>
      </c>
      <c r="H33" s="27">
        <f t="shared" si="7"/>
        <v>6.9</v>
      </c>
      <c r="I33" s="31">
        <v>0.0</v>
      </c>
      <c r="J33" s="27">
        <f t="shared" si="8"/>
        <v>5.92</v>
      </c>
      <c r="K33" s="27">
        <f t="shared" si="9"/>
        <v>4.1</v>
      </c>
      <c r="L33" s="27">
        <f t="shared" si="10"/>
        <v>4.1</v>
      </c>
      <c r="M33" s="27">
        <f t="shared" si="11"/>
        <v>1.03</v>
      </c>
    </row>
  </sheetData>
  <mergeCells count="5">
    <mergeCell ref="A1:M1"/>
    <mergeCell ref="D2:G2"/>
    <mergeCell ref="H2:I2"/>
    <mergeCell ref="J2:L2"/>
    <mergeCell ref="A9:M9"/>
  </mergeCells>
  <drawing r:id="rId1"/>
</worksheet>
</file>